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<sst xmlns="http://schemas.openxmlformats.org/spreadsheetml/2006/main" count="101" uniqueCount="60">
  <si>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</si>
  <si>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</si>
  <si>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</si>
  <si>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</si>
  <si>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</si>
  <si>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</si>
  <si>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</si>
  <si>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</si>
  <si>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</si>
  <si>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</si>
  <si>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</si>
  <si>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</si>
  <si>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</si>
  <si>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</si>
  <si>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</si>
  <si>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</si>
  <si>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</si>
  <si>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</si>
  <si>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</si>
  <si>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</si>
  <si>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</si>
  <si>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</si>
  <si>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</si>
  <si>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</si>
  <si>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</si>
  <si>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</si>
  <si>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</si>
  <si>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</si>
  <si>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</si>
  <si>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</si>
  <si>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</si>
  <si>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</si>
  <si>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</si>
  <si>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</si>
  <si>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</si>
  <si>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</si>
  <si>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</si>
  <si>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</si>
  <si>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</si>
  <si>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</si>
  <si>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</si>
  <si>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</si>
  <si>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</si>
  <si>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</si>
  <si>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</si>
  <si>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</si>
  <si>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</si>
  <si>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</si>
  <si>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</si>
  <si>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</si>
  <si>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Turniertabelle Einzelmeisterschaft für 3 Spieler Freie Partie, Cadre, Einband</t>
  </si>
  <si>
    <t>X</t>
  </si>
  <si>
    <t>BC Gerresheim</t>
  </si>
  <si>
    <t>Gerresheim</t>
  </si>
  <si>
    <t>Dreiband</t>
  </si>
  <si>
    <t>Junioren</t>
  </si>
  <si>
    <t>Tobias</t>
  </si>
  <si>
    <t>Schramm</t>
  </si>
  <si>
    <t>Löwe</t>
  </si>
  <si>
    <t>Tom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</si>
</sst>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10"/>
      <color indexed="9"/>
      <name val="Helsinki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/>
      <protection/>
    </xf>
    <xf numFmtId="165" fontId="4" fillId="0" borderId="17" xfId="0" applyNumberFormat="1" applyFont="1" applyBorder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4" fillId="0" borderId="12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32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2" borderId="22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23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7" fillId="32" borderId="2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33" borderId="21" xfId="0" applyFont="1" applyFill="1" applyBorder="1" applyAlignment="1" applyProtection="1">
      <alignment horizontal="left"/>
      <protection locked="0"/>
    </xf>
    <xf numFmtId="0" fontId="21" fillId="33" borderId="24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1" fillId="33" borderId="21" xfId="0" applyFont="1" applyFill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33" borderId="25" xfId="0" applyFont="1" applyFill="1" applyBorder="1" applyAlignment="1" applyProtection="1">
      <alignment horizontal="center"/>
      <protection locked="0"/>
    </xf>
    <xf numFmtId="174" fontId="21" fillId="33" borderId="21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5" fontId="7" fillId="32" borderId="21" xfId="0" applyNumberFormat="1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left"/>
      <protection locked="0"/>
    </xf>
    <xf numFmtId="0" fontId="10" fillId="34" borderId="13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34" borderId="15" xfId="0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/>
      <protection/>
    </xf>
    <xf numFmtId="2" fontId="11" fillId="0" borderId="16" xfId="0" applyNumberFormat="1" applyFont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11" fillId="34" borderId="12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7" xfId="0" applyNumberFormat="1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7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left" vertical="center"/>
      <protection/>
    </xf>
    <xf numFmtId="165" fontId="0" fillId="0" borderId="17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29" fillId="0" borderId="13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right"/>
      <protection/>
    </xf>
    <xf numFmtId="173" fontId="14" fillId="0" borderId="17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 horizontal="right"/>
      <protection/>
    </xf>
    <xf numFmtId="0" fontId="21" fillId="32" borderId="27" xfId="0" applyFont="1" applyFill="1" applyBorder="1" applyAlignment="1" applyProtection="1">
      <alignment horizontal="center"/>
      <protection/>
    </xf>
    <xf numFmtId="0" fontId="21" fillId="32" borderId="28" xfId="0" applyFont="1" applyFill="1" applyBorder="1" applyAlignment="1" applyProtection="1">
      <alignment horizontal="center"/>
      <protection/>
    </xf>
    <xf numFmtId="0" fontId="21" fillId="32" borderId="29" xfId="0" applyFont="1" applyFill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left"/>
      <protection/>
    </xf>
    <xf numFmtId="0" fontId="21" fillId="0" borderId="30" xfId="0" applyFont="1" applyBorder="1" applyAlignment="1" applyProtection="1">
      <alignment horizontal="left"/>
      <protection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2" borderId="24" xfId="0" applyFont="1" applyFill="1" applyBorder="1" applyAlignment="1" applyProtection="1">
      <alignment horizontal="center"/>
      <protection/>
    </xf>
    <xf numFmtId="0" fontId="15" fillId="32" borderId="34" xfId="0" applyFont="1" applyFill="1" applyBorder="1" applyAlignment="1" applyProtection="1">
      <alignment horizontal="center"/>
      <protection/>
    </xf>
    <xf numFmtId="0" fontId="15" fillId="32" borderId="30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6"/>
  <sheetViews>
    <sheetView tabSelected="1" zoomScale="75" zoomScaleNormal="75" zoomScalePageLayoutView="50" workbookViewId="0" topLeftCell="A1">
      <selection activeCell="AU6" sqref="AU6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12.7109375" style="7" customWidth="1"/>
    <col min="53" max="53" width="3.140625" style="7" customWidth="1"/>
    <col min="54" max="58" width="3.7109375" style="7" bestFit="1" customWidth="1"/>
    <col min="59" max="59" width="6.57421875" style="7" bestFit="1" customWidth="1"/>
    <col min="60" max="60" width="9.421875" style="7" bestFit="1" customWidth="1"/>
    <col min="61" max="61" width="4.28125" style="7" bestFit="1" customWidth="1"/>
    <col min="62" max="62" width="9.421875" style="7" bestFit="1" customWidth="1"/>
    <col min="63" max="63" width="4.7109375" style="7" bestFit="1" customWidth="1"/>
    <col min="64" max="65" width="8.421875" style="7" bestFit="1" customWidth="1"/>
    <col min="66" max="66" width="2.140625" style="7" customWidth="1"/>
    <col min="67" max="67" width="6.421875" style="7" bestFit="1" customWidth="1"/>
    <col min="68" max="68" width="5.8515625" style="7" bestFit="1" customWidth="1"/>
    <col min="69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5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31" t="str">
        <f>IF(Tabelle2!F7&gt;0,Tabelle2!F7,"")</f>
        <v>BC Gerresheim</v>
      </c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 customHeight="1">
      <c r="A3" s="8"/>
      <c r="B3" s="9"/>
      <c r="C3" s="9"/>
      <c r="D3" s="9"/>
      <c r="E3" s="9"/>
      <c r="F3" s="9"/>
      <c r="G3" s="9"/>
      <c r="H3" s="77">
        <f>IF(Tabelle2!B7&gt;0,Tabelle2!B7,"")</f>
      </c>
      <c r="I3" s="280" t="s">
        <v>16</v>
      </c>
      <c r="J3" s="280"/>
      <c r="K3" s="280"/>
      <c r="L3" s="280"/>
      <c r="M3" s="280"/>
      <c r="N3" s="280"/>
      <c r="O3" s="11"/>
      <c r="P3" s="210" t="s">
        <v>4</v>
      </c>
      <c r="Q3" s="210"/>
      <c r="R3" s="210"/>
      <c r="S3" s="210"/>
      <c r="T3" s="210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78">
        <f>IF(Tabelle2!B8&gt;0,Tabelle2!B8,"")</f>
      </c>
      <c r="I4" s="280" t="s">
        <v>17</v>
      </c>
      <c r="J4" s="280"/>
      <c r="K4" s="280"/>
      <c r="L4" s="280"/>
      <c r="M4" s="280"/>
      <c r="N4" s="280"/>
      <c r="O4" s="11"/>
      <c r="P4" s="9"/>
      <c r="Q4" s="9"/>
      <c r="R4" s="9"/>
      <c r="S4" s="9"/>
      <c r="T4" s="9"/>
      <c r="U4" s="233" t="str">
        <f>IF(Tabelle2!F8&gt;0,Tabelle2!F8,"")</f>
        <v>Dreiband</v>
      </c>
      <c r="V4" s="233"/>
      <c r="W4" s="233"/>
      <c r="X4" s="233"/>
      <c r="Y4" s="233"/>
      <c r="Z4" s="233"/>
      <c r="AA4" s="233"/>
      <c r="AB4" s="233"/>
      <c r="AC4" s="233"/>
      <c r="AD4" s="9"/>
      <c r="AE4" s="233" t="str">
        <f>IF(Tabelle2!F9&gt;0,Tabelle2!F9,"")</f>
        <v>Junioren</v>
      </c>
      <c r="AF4" s="233"/>
      <c r="AG4" s="233"/>
      <c r="AH4" s="9"/>
      <c r="AI4" s="9"/>
      <c r="AJ4" s="9"/>
      <c r="AK4" s="9"/>
      <c r="AL4" s="9"/>
      <c r="AM4" s="9"/>
      <c r="AN4" s="9"/>
      <c r="AO4" s="231">
        <f>IF(Tabelle2!F10&gt;0,Tabelle2!F10,"")</f>
        <v>30</v>
      </c>
      <c r="AP4" s="231"/>
      <c r="AQ4" s="231"/>
      <c r="AR4" s="231"/>
      <c r="AS4" s="231" t="s">
        <v>14</v>
      </c>
      <c r="AT4" s="231"/>
      <c r="AU4" s="337">
        <f>IF(Tabelle2!G10&gt;0,Tabelle2!G10,"")</f>
        <v>40</v>
      </c>
      <c r="AV4" s="337"/>
      <c r="AW4" s="337"/>
      <c r="AX4" s="335" t="s">
        <v>15</v>
      </c>
      <c r="AY4" s="335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79" t="str">
        <f>IF(Tabelle2!B9&gt;0,Tabelle2!B9,"")</f>
        <v>X</v>
      </c>
      <c r="I5" s="280" t="s">
        <v>18</v>
      </c>
      <c r="J5" s="280"/>
      <c r="K5" s="280"/>
      <c r="L5" s="280"/>
      <c r="M5" s="280"/>
      <c r="N5" s="280"/>
      <c r="O5" s="11"/>
      <c r="P5" s="13"/>
      <c r="Q5" s="332" t="s">
        <v>1</v>
      </c>
      <c r="R5" s="332"/>
      <c r="S5" s="332"/>
      <c r="T5" s="332"/>
      <c r="U5" s="232"/>
      <c r="V5" s="232"/>
      <c r="W5" s="232"/>
      <c r="X5" s="232"/>
      <c r="Y5" s="232"/>
      <c r="Z5" s="232"/>
      <c r="AA5" s="232"/>
      <c r="AB5" s="232"/>
      <c r="AC5" s="232"/>
      <c r="AD5" s="9"/>
      <c r="AE5" s="232"/>
      <c r="AF5" s="232"/>
      <c r="AG5" s="232"/>
      <c r="AH5" s="137" t="s">
        <v>2</v>
      </c>
      <c r="AI5" s="9"/>
      <c r="AJ5" s="9"/>
      <c r="AK5" s="9"/>
      <c r="AL5" s="210" t="s">
        <v>5</v>
      </c>
      <c r="AM5" s="210"/>
      <c r="AN5" s="210"/>
      <c r="AO5" s="232"/>
      <c r="AP5" s="232"/>
      <c r="AQ5" s="232"/>
      <c r="AR5" s="232"/>
      <c r="AS5" s="232"/>
      <c r="AT5" s="232"/>
      <c r="AU5" s="338"/>
      <c r="AV5" s="338"/>
      <c r="AW5" s="338"/>
      <c r="AX5" s="336"/>
      <c r="AY5" s="336"/>
      <c r="AZ5" s="10"/>
      <c r="BA5" s="6"/>
      <c r="BB5" s="65"/>
      <c r="BC5" s="65"/>
      <c r="BD5" s="65"/>
      <c r="BE5" s="65"/>
      <c r="BF5" s="65"/>
      <c r="BO5" s="65"/>
      <c r="BP5" s="65"/>
      <c r="BQ5" s="65"/>
      <c r="BR5" s="65"/>
      <c r="BS5" s="65"/>
      <c r="BT5" s="65"/>
      <c r="BU5" s="65"/>
      <c r="BV5" s="65"/>
      <c r="BW5" s="65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</row>
    <row r="7" spans="1:75" ht="16.5" customHeight="1">
      <c r="A7" s="17"/>
      <c r="B7" s="18"/>
      <c r="C7" s="18"/>
      <c r="D7" s="18"/>
      <c r="E7" s="18"/>
      <c r="F7" s="237" t="str">
        <f>IF(A13&gt;0,A13," ")</f>
        <v>Tobias</v>
      </c>
      <c r="G7" s="215" t="str">
        <f>IF(A14&gt;0,A14," ")</f>
        <v>Schramm</v>
      </c>
      <c r="H7" s="215"/>
      <c r="I7" s="240" t="str">
        <f>IF(A15&gt;0,A15," ")</f>
        <v> </v>
      </c>
      <c r="J7" s="237" t="str">
        <f>IF(A16&gt;0,A16," ")</f>
        <v>Tom</v>
      </c>
      <c r="K7" s="215" t="str">
        <f>IF(A17&gt;0,A17," ")</f>
        <v>Löwe</v>
      </c>
      <c r="L7" s="215"/>
      <c r="M7" s="215" t="str">
        <f>IF(A18&gt;0,A18," ")</f>
        <v> </v>
      </c>
      <c r="N7" s="237" t="str">
        <f>IF(A13&gt;0,A13," ")</f>
        <v>Tobias</v>
      </c>
      <c r="O7" s="215" t="str">
        <f>IF(A14&gt;0,A14," ")</f>
        <v>Schramm</v>
      </c>
      <c r="P7" s="215"/>
      <c r="Q7" s="240" t="str">
        <f>IF(A15&gt;0,A15," ")</f>
        <v> </v>
      </c>
      <c r="R7" s="237" t="str">
        <f>IF(A16&gt;0,A16," ")</f>
        <v>Tom</v>
      </c>
      <c r="S7" s="215" t="str">
        <f>IF(A17&gt;0,A17," ")</f>
        <v>Löwe</v>
      </c>
      <c r="T7" s="215"/>
      <c r="U7" s="215" t="str">
        <f>IF(A18&gt;0,A18," ")</f>
        <v> </v>
      </c>
      <c r="V7" s="237" t="str">
        <f>IF(A13&gt;0,A13," ")</f>
        <v>Tobias</v>
      </c>
      <c r="W7" s="215" t="str">
        <f>IF(A14&gt;0,A14," ")</f>
        <v>Schramm</v>
      </c>
      <c r="X7" s="215"/>
      <c r="Y7" s="240" t="str">
        <f>IF(A15&gt;0,A15," ")</f>
        <v> </v>
      </c>
      <c r="Z7" s="237" t="str">
        <f>IF(A16&gt;0,A16," ")</f>
        <v>Tom</v>
      </c>
      <c r="AA7" s="215" t="str">
        <f>IF(A17&gt;0,A17," ")</f>
        <v>Löwe</v>
      </c>
      <c r="AB7" s="215"/>
      <c r="AC7" s="240" t="str">
        <f>IF(A18&gt;0,A18," ")</f>
        <v> </v>
      </c>
      <c r="AD7" s="225" t="s">
        <v>6</v>
      </c>
      <c r="AE7" s="226"/>
      <c r="AF7" s="234" t="s">
        <v>7</v>
      </c>
      <c r="AG7" s="226"/>
      <c r="AH7" s="234" t="s">
        <v>8</v>
      </c>
      <c r="AI7" s="225"/>
      <c r="AJ7" s="226"/>
      <c r="AK7" s="234" t="s">
        <v>9</v>
      </c>
      <c r="AL7" s="225"/>
      <c r="AM7" s="226"/>
      <c r="AN7" s="234" t="s">
        <v>10</v>
      </c>
      <c r="AO7" s="226"/>
      <c r="AP7" s="234" t="s">
        <v>11</v>
      </c>
      <c r="AQ7" s="225"/>
      <c r="AR7" s="226"/>
      <c r="AS7" s="234" t="s">
        <v>12</v>
      </c>
      <c r="AT7" s="225"/>
      <c r="AU7" s="226"/>
      <c r="AV7" s="308" t="s">
        <v>13</v>
      </c>
      <c r="AW7" s="309"/>
      <c r="AX7" s="309"/>
      <c r="AY7" s="309"/>
      <c r="AZ7" s="310"/>
      <c r="BA7" s="19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</row>
    <row r="8" spans="1:75" ht="16.5" customHeight="1">
      <c r="A8" s="20"/>
      <c r="B8" s="21"/>
      <c r="C8" s="21"/>
      <c r="D8" s="21"/>
      <c r="E8" s="21"/>
      <c r="F8" s="238"/>
      <c r="G8" s="216"/>
      <c r="H8" s="216"/>
      <c r="I8" s="241"/>
      <c r="J8" s="238"/>
      <c r="K8" s="216"/>
      <c r="L8" s="216"/>
      <c r="M8" s="216"/>
      <c r="N8" s="238"/>
      <c r="O8" s="216"/>
      <c r="P8" s="216"/>
      <c r="Q8" s="241"/>
      <c r="R8" s="238"/>
      <c r="S8" s="216"/>
      <c r="T8" s="216"/>
      <c r="U8" s="216"/>
      <c r="V8" s="238"/>
      <c r="W8" s="216"/>
      <c r="X8" s="216"/>
      <c r="Y8" s="241"/>
      <c r="Z8" s="238"/>
      <c r="AA8" s="216"/>
      <c r="AB8" s="216"/>
      <c r="AC8" s="241"/>
      <c r="AD8" s="227"/>
      <c r="AE8" s="228"/>
      <c r="AF8" s="235"/>
      <c r="AG8" s="228"/>
      <c r="AH8" s="235"/>
      <c r="AI8" s="227"/>
      <c r="AJ8" s="228"/>
      <c r="AK8" s="235"/>
      <c r="AL8" s="227"/>
      <c r="AM8" s="228"/>
      <c r="AN8" s="235"/>
      <c r="AO8" s="228"/>
      <c r="AP8" s="235"/>
      <c r="AQ8" s="227"/>
      <c r="AR8" s="228"/>
      <c r="AS8" s="235"/>
      <c r="AT8" s="227"/>
      <c r="AU8" s="228"/>
      <c r="AV8" s="311"/>
      <c r="AW8" s="312"/>
      <c r="AX8" s="312"/>
      <c r="AY8" s="312"/>
      <c r="AZ8" s="313"/>
      <c r="BA8" s="19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</row>
    <row r="9" spans="1:75" ht="9.75" customHeight="1">
      <c r="A9" s="20"/>
      <c r="B9" s="21"/>
      <c r="C9" s="21"/>
      <c r="D9" s="21"/>
      <c r="E9" s="21"/>
      <c r="F9" s="238"/>
      <c r="G9" s="216"/>
      <c r="H9" s="216"/>
      <c r="I9" s="241"/>
      <c r="J9" s="238"/>
      <c r="K9" s="216"/>
      <c r="L9" s="216"/>
      <c r="M9" s="216"/>
      <c r="N9" s="238"/>
      <c r="O9" s="216"/>
      <c r="P9" s="216"/>
      <c r="Q9" s="241"/>
      <c r="R9" s="238"/>
      <c r="S9" s="216"/>
      <c r="T9" s="216"/>
      <c r="U9" s="216"/>
      <c r="V9" s="238"/>
      <c r="W9" s="216"/>
      <c r="X9" s="216"/>
      <c r="Y9" s="241"/>
      <c r="Z9" s="238"/>
      <c r="AA9" s="216"/>
      <c r="AB9" s="216"/>
      <c r="AC9" s="241"/>
      <c r="AD9" s="227"/>
      <c r="AE9" s="228"/>
      <c r="AF9" s="235"/>
      <c r="AG9" s="228"/>
      <c r="AH9" s="235"/>
      <c r="AI9" s="227"/>
      <c r="AJ9" s="228"/>
      <c r="AK9" s="235"/>
      <c r="AL9" s="227"/>
      <c r="AM9" s="228"/>
      <c r="AN9" s="235"/>
      <c r="AO9" s="228"/>
      <c r="AP9" s="235"/>
      <c r="AQ9" s="227"/>
      <c r="AR9" s="228"/>
      <c r="AS9" s="235"/>
      <c r="AT9" s="227"/>
      <c r="AU9" s="228"/>
      <c r="AV9" s="311"/>
      <c r="AW9" s="312"/>
      <c r="AX9" s="312"/>
      <c r="AY9" s="312"/>
      <c r="AZ9" s="313"/>
      <c r="BA9" s="19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</row>
    <row r="10" spans="1:75" ht="12.75" customHeight="1">
      <c r="A10" s="330"/>
      <c r="B10" s="331"/>
      <c r="C10" s="331"/>
      <c r="D10" s="331"/>
      <c r="E10" s="331"/>
      <c r="F10" s="238"/>
      <c r="G10" s="216"/>
      <c r="H10" s="216"/>
      <c r="I10" s="241"/>
      <c r="J10" s="238"/>
      <c r="K10" s="216"/>
      <c r="L10" s="216"/>
      <c r="M10" s="216"/>
      <c r="N10" s="238"/>
      <c r="O10" s="216"/>
      <c r="P10" s="216"/>
      <c r="Q10" s="241"/>
      <c r="R10" s="238"/>
      <c r="S10" s="216"/>
      <c r="T10" s="216"/>
      <c r="U10" s="216"/>
      <c r="V10" s="238"/>
      <c r="W10" s="216"/>
      <c r="X10" s="216"/>
      <c r="Y10" s="241"/>
      <c r="Z10" s="238"/>
      <c r="AA10" s="216"/>
      <c r="AB10" s="216"/>
      <c r="AC10" s="241"/>
      <c r="AD10" s="227"/>
      <c r="AE10" s="228"/>
      <c r="AF10" s="235"/>
      <c r="AG10" s="228"/>
      <c r="AH10" s="235"/>
      <c r="AI10" s="227"/>
      <c r="AJ10" s="228"/>
      <c r="AK10" s="235"/>
      <c r="AL10" s="227"/>
      <c r="AM10" s="228"/>
      <c r="AN10" s="235"/>
      <c r="AO10" s="228"/>
      <c r="AP10" s="235"/>
      <c r="AQ10" s="227"/>
      <c r="AR10" s="228"/>
      <c r="AS10" s="235"/>
      <c r="AT10" s="227"/>
      <c r="AU10" s="228"/>
      <c r="AV10" s="311"/>
      <c r="AW10" s="312"/>
      <c r="AX10" s="312"/>
      <c r="AY10" s="312"/>
      <c r="AZ10" s="313"/>
      <c r="BA10" s="19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</row>
    <row r="11" spans="1:75" ht="12.75" customHeight="1">
      <c r="A11" s="302"/>
      <c r="B11" s="303"/>
      <c r="C11" s="303"/>
      <c r="D11" s="303"/>
      <c r="E11" s="303"/>
      <c r="F11" s="238"/>
      <c r="G11" s="216"/>
      <c r="H11" s="216"/>
      <c r="I11" s="241"/>
      <c r="J11" s="238"/>
      <c r="K11" s="216"/>
      <c r="L11" s="216"/>
      <c r="M11" s="216"/>
      <c r="N11" s="238"/>
      <c r="O11" s="216"/>
      <c r="P11" s="216"/>
      <c r="Q11" s="241"/>
      <c r="R11" s="238"/>
      <c r="S11" s="216"/>
      <c r="T11" s="216"/>
      <c r="U11" s="216"/>
      <c r="V11" s="238"/>
      <c r="W11" s="216"/>
      <c r="X11" s="216"/>
      <c r="Y11" s="241"/>
      <c r="Z11" s="238"/>
      <c r="AA11" s="216"/>
      <c r="AB11" s="216"/>
      <c r="AC11" s="241"/>
      <c r="AD11" s="227"/>
      <c r="AE11" s="228"/>
      <c r="AF11" s="235"/>
      <c r="AG11" s="228"/>
      <c r="AH11" s="235"/>
      <c r="AI11" s="227"/>
      <c r="AJ11" s="228"/>
      <c r="AK11" s="235"/>
      <c r="AL11" s="227"/>
      <c r="AM11" s="228"/>
      <c r="AN11" s="235"/>
      <c r="AO11" s="228"/>
      <c r="AP11" s="235"/>
      <c r="AQ11" s="227"/>
      <c r="AR11" s="228"/>
      <c r="AS11" s="235"/>
      <c r="AT11" s="227"/>
      <c r="AU11" s="228"/>
      <c r="AV11" s="311"/>
      <c r="AW11" s="312"/>
      <c r="AX11" s="312"/>
      <c r="AY11" s="312"/>
      <c r="AZ11" s="313"/>
      <c r="BA11" s="159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65"/>
      <c r="BW11" s="65"/>
    </row>
    <row r="12" spans="1:75" ht="12.75" customHeight="1">
      <c r="A12" s="304"/>
      <c r="B12" s="305"/>
      <c r="C12" s="305"/>
      <c r="D12" s="305"/>
      <c r="E12" s="305"/>
      <c r="F12" s="239"/>
      <c r="G12" s="217"/>
      <c r="H12" s="217"/>
      <c r="I12" s="242"/>
      <c r="J12" s="239"/>
      <c r="K12" s="217"/>
      <c r="L12" s="217"/>
      <c r="M12" s="217"/>
      <c r="N12" s="239"/>
      <c r="O12" s="217"/>
      <c r="P12" s="217"/>
      <c r="Q12" s="242"/>
      <c r="R12" s="239"/>
      <c r="S12" s="217"/>
      <c r="T12" s="217"/>
      <c r="U12" s="217"/>
      <c r="V12" s="239"/>
      <c r="W12" s="217"/>
      <c r="X12" s="217"/>
      <c r="Y12" s="242"/>
      <c r="Z12" s="239"/>
      <c r="AA12" s="217"/>
      <c r="AB12" s="217"/>
      <c r="AC12" s="242"/>
      <c r="AD12" s="229"/>
      <c r="AE12" s="230"/>
      <c r="AF12" s="236"/>
      <c r="AG12" s="230"/>
      <c r="AH12" s="236"/>
      <c r="AI12" s="229"/>
      <c r="AJ12" s="230"/>
      <c r="AK12" s="236"/>
      <c r="AL12" s="229"/>
      <c r="AM12" s="230"/>
      <c r="AN12" s="236"/>
      <c r="AO12" s="230"/>
      <c r="AP12" s="236"/>
      <c r="AQ12" s="229"/>
      <c r="AR12" s="230"/>
      <c r="AS12" s="236"/>
      <c r="AT12" s="229"/>
      <c r="AU12" s="230"/>
      <c r="AV12" s="314"/>
      <c r="AW12" s="315"/>
      <c r="AX12" s="315"/>
      <c r="AY12" s="315"/>
      <c r="AZ12" s="316"/>
      <c r="BA12" s="161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86"/>
      <c r="BW12" s="65"/>
    </row>
    <row r="13" spans="1:75" s="134" customFormat="1" ht="19.5" customHeight="1">
      <c r="A13" s="306" t="str">
        <f>Tabelle2!J8</f>
        <v>Tobias</v>
      </c>
      <c r="B13" s="307"/>
      <c r="C13" s="307"/>
      <c r="D13" s="307"/>
      <c r="E13" s="320"/>
      <c r="F13" s="169"/>
      <c r="G13" s="170"/>
      <c r="H13" s="170"/>
      <c r="I13" s="171"/>
      <c r="J13" s="223">
        <f>Tabelle2!W18</f>
        <v>20</v>
      </c>
      <c r="K13" s="224"/>
      <c r="L13" s="300">
        <f>Tabelle2!X18</f>
        <v>40</v>
      </c>
      <c r="M13" s="301"/>
      <c r="N13" s="169"/>
      <c r="O13" s="170"/>
      <c r="P13" s="170"/>
      <c r="Q13" s="171"/>
      <c r="R13" s="223">
        <f>Tabelle2!W19</f>
        <v>19</v>
      </c>
      <c r="S13" s="224"/>
      <c r="T13" s="300">
        <f>Tabelle2!X19</f>
        <v>40</v>
      </c>
      <c r="U13" s="301"/>
      <c r="V13" s="169"/>
      <c r="W13" s="170"/>
      <c r="X13" s="170"/>
      <c r="Y13" s="171"/>
      <c r="Z13" s="223">
        <f>Tabelle2!W20</f>
        <v>13</v>
      </c>
      <c r="AA13" s="224"/>
      <c r="AB13" s="300">
        <f>Tabelle2!X20</f>
        <v>40</v>
      </c>
      <c r="AC13" s="301"/>
      <c r="AD13" s="172"/>
      <c r="AE13" s="173"/>
      <c r="AF13" s="174"/>
      <c r="AG13" s="173"/>
      <c r="AH13" s="174"/>
      <c r="AI13" s="175"/>
      <c r="AJ13" s="173"/>
      <c r="AK13" s="174"/>
      <c r="AL13" s="175"/>
      <c r="AM13" s="173"/>
      <c r="AN13" s="174"/>
      <c r="AO13" s="173"/>
      <c r="AP13" s="174"/>
      <c r="AQ13" s="175"/>
      <c r="AR13" s="173"/>
      <c r="AS13" s="288">
        <f>BM14</f>
        <v>1</v>
      </c>
      <c r="AT13" s="289"/>
      <c r="AU13" s="290"/>
      <c r="AV13" s="131"/>
      <c r="AW13" s="132"/>
      <c r="AX13" s="132"/>
      <c r="AY13" s="132"/>
      <c r="AZ13" s="130"/>
      <c r="BA13" s="163"/>
      <c r="BB13" s="164">
        <f>IF(K14=C33,2,0)</f>
        <v>2</v>
      </c>
      <c r="BC13" s="164">
        <f>IF(O14=C33,2,0)</f>
        <v>0</v>
      </c>
      <c r="BD13" s="164">
        <f>IF(S14=C33,2,0)</f>
        <v>0</v>
      </c>
      <c r="BE13" s="164">
        <f>IF(W14=C33,2,0)</f>
        <v>0</v>
      </c>
      <c r="BF13" s="164">
        <f>IF(AA14=C33,2,0)</f>
        <v>2</v>
      </c>
      <c r="BG13" s="287" t="s">
        <v>12</v>
      </c>
      <c r="BH13" s="287"/>
      <c r="BI13" s="287"/>
      <c r="BJ13" s="287"/>
      <c r="BK13" s="287"/>
      <c r="BL13" s="287"/>
      <c r="BM13" s="287"/>
      <c r="BN13" s="287"/>
      <c r="BO13" s="287" t="s">
        <v>9</v>
      </c>
      <c r="BP13" s="287"/>
      <c r="BQ13" s="287"/>
      <c r="BR13" s="287"/>
      <c r="BS13" s="287"/>
      <c r="BT13" s="287"/>
      <c r="BU13" s="287"/>
      <c r="BV13" s="163"/>
      <c r="BW13" s="166"/>
    </row>
    <row r="14" spans="1:77" ht="19.5" customHeight="1">
      <c r="A14" s="279" t="str">
        <f>Tabelle2!K8</f>
        <v>Schramm</v>
      </c>
      <c r="B14" s="280"/>
      <c r="C14" s="280"/>
      <c r="D14" s="280"/>
      <c r="E14" s="281"/>
      <c r="F14" s="176"/>
      <c r="G14" s="177"/>
      <c r="H14" s="177"/>
      <c r="I14" s="178"/>
      <c r="J14" s="179"/>
      <c r="K14" s="222" t="str">
        <f>IF(J13&gt;F16,C33,IF(J13&lt;F16,S33,IF(AND(J13=F16,J13+F16&gt;0),K33,4)))</f>
        <v>*</v>
      </c>
      <c r="L14" s="222"/>
      <c r="M14" s="180"/>
      <c r="N14" s="176"/>
      <c r="O14" s="177"/>
      <c r="P14" s="177"/>
      <c r="Q14" s="178"/>
      <c r="R14" s="179"/>
      <c r="S14" s="222" t="str">
        <f>IF(R13&gt;N16,C33,IF(R13&lt;N16,S33,IF(AND(R13=N16,R13+N16&gt;0),K33,4)))</f>
        <v>(</v>
      </c>
      <c r="T14" s="222"/>
      <c r="U14" s="180"/>
      <c r="V14" s="176"/>
      <c r="W14" s="177"/>
      <c r="X14" s="177"/>
      <c r="Y14" s="178"/>
      <c r="Z14" s="179"/>
      <c r="AA14" s="222" t="str">
        <f>IF(Z13&gt;V16,C33,IF(Z13&lt;V16,S33,IF(AND(Z13=V16,Z13+V16&gt;0),K33,4)))</f>
        <v>*</v>
      </c>
      <c r="AB14" s="222"/>
      <c r="AC14" s="180"/>
      <c r="AD14" s="211">
        <f>IF(J13+N13+R13+V13+Z13&gt;0,J13+N13+R13+V13+Z13,"")</f>
        <v>52</v>
      </c>
      <c r="AE14" s="212"/>
      <c r="AF14" s="261">
        <f>IF(L13+Q13+T13+Y13+AB13&gt;0,L13+Q13+T13+Y13+AB13,"")</f>
        <v>120</v>
      </c>
      <c r="AG14" s="212"/>
      <c r="AH14" s="253">
        <f>IF(AF14="","",TRUNC(AD14/AF14,3))</f>
        <v>0.433</v>
      </c>
      <c r="AI14" s="254"/>
      <c r="AJ14" s="255"/>
      <c r="AK14" s="253">
        <f>BG15</f>
        <v>0.5</v>
      </c>
      <c r="AL14" s="254"/>
      <c r="AM14" s="255"/>
      <c r="AN14" s="261">
        <f>IF(AD14="","",MAX(M15,U15,AC15))</f>
        <v>3</v>
      </c>
      <c r="AO14" s="212"/>
      <c r="AP14" s="261">
        <f>IF(BB14+BC14+BD14+BE14+BF14+BB13+BC13+BD13+BE13+BF13&gt;=0,BB14+BC14+BD14+BE14+BF14+BB13+BC13+BD13+BE13+BF13,"")</f>
        <v>4</v>
      </c>
      <c r="AQ14" s="211"/>
      <c r="AR14" s="212"/>
      <c r="AS14" s="291"/>
      <c r="AT14" s="292"/>
      <c r="AU14" s="293"/>
      <c r="AV14" s="27"/>
      <c r="AW14" s="25"/>
      <c r="AX14" s="25"/>
      <c r="AY14" s="25"/>
      <c r="AZ14" s="28"/>
      <c r="BA14" s="162"/>
      <c r="BB14" s="162">
        <f>IF(K14=K33,1,0)</f>
        <v>0</v>
      </c>
      <c r="BC14" s="162">
        <f>IF(O14=K33,1,0)</f>
        <v>0</v>
      </c>
      <c r="BD14" s="162">
        <f>IF(S14=K33,1,0)</f>
        <v>0</v>
      </c>
      <c r="BE14" s="162">
        <f>IF(W14=K33,1,0)</f>
        <v>0</v>
      </c>
      <c r="BF14" s="162">
        <f>IF(AA14=K33,1,0)</f>
        <v>0</v>
      </c>
      <c r="BG14" s="162">
        <f>RANK(AP14,AP14:AR29,1)*1000</f>
        <v>2000</v>
      </c>
      <c r="BH14" s="162">
        <f>RANK(AH14,AH14:AJ29,1)*100</f>
        <v>200</v>
      </c>
      <c r="BI14" s="162">
        <f>RANK(AK14,AK14:AM29,1)*10</f>
        <v>10</v>
      </c>
      <c r="BJ14" s="162">
        <f>RANK(AN14,AN14:AO29,1)*1</f>
        <v>1</v>
      </c>
      <c r="BK14" s="162">
        <v>0.4</v>
      </c>
      <c r="BL14" s="162">
        <f>BG14+BH14+BI14+BJ14+BK14</f>
        <v>2211.4</v>
      </c>
      <c r="BM14" s="162">
        <f>RANK(BL14,BL14:BL29,0)</f>
        <v>1</v>
      </c>
      <c r="BN14" s="162"/>
      <c r="BO14" s="165">
        <f>IF(K14&gt;0,J15,"")</f>
        <v>0.5</v>
      </c>
      <c r="BP14" s="165">
        <f>IF(O14&gt;0,N15,"")</f>
      </c>
      <c r="BQ14" s="165">
        <f>IF(S14&gt;0,R15,"")</f>
        <v>0.475</v>
      </c>
      <c r="BR14" s="165">
        <f>IF(W14&gt;0,V15,"")</f>
      </c>
      <c r="BS14" s="165">
        <f>IF(AA14&gt;0,Z15,"")</f>
        <v>0.325</v>
      </c>
      <c r="BT14" s="165">
        <f>MAX(BO14:BS14)</f>
        <v>0.5</v>
      </c>
      <c r="BU14" s="165">
        <f>IF(BT14&gt;0,BT14,0)</f>
        <v>0.5</v>
      </c>
      <c r="BV14" s="162"/>
      <c r="BW14" s="160"/>
      <c r="BX14" s="65"/>
      <c r="BY14" s="65"/>
    </row>
    <row r="15" spans="1:77" ht="13.5" customHeight="1">
      <c r="A15" s="297"/>
      <c r="B15" s="298"/>
      <c r="C15" s="298"/>
      <c r="D15" s="298"/>
      <c r="E15" s="299"/>
      <c r="F15" s="181"/>
      <c r="G15" s="182"/>
      <c r="H15" s="182"/>
      <c r="I15" s="183"/>
      <c r="J15" s="262">
        <f>IF(J13&gt;0,TRUNC(J13/L13,3),"")</f>
        <v>0.5</v>
      </c>
      <c r="K15" s="263"/>
      <c r="L15" s="263"/>
      <c r="M15" s="129">
        <f>Tabelle2!Y18</f>
        <v>3</v>
      </c>
      <c r="N15" s="181"/>
      <c r="O15" s="182"/>
      <c r="P15" s="182"/>
      <c r="Q15" s="183"/>
      <c r="R15" s="262">
        <f>IF(R13&gt;0,TRUNC(R13/T13,3),"")</f>
        <v>0.475</v>
      </c>
      <c r="S15" s="263"/>
      <c r="T15" s="263"/>
      <c r="U15" s="135">
        <f>Tabelle2!Y19</f>
        <v>3</v>
      </c>
      <c r="V15" s="184"/>
      <c r="W15" s="185"/>
      <c r="X15" s="185"/>
      <c r="Y15" s="186"/>
      <c r="Z15" s="262">
        <f>IF(Z13&gt;0,TRUNC(Z13/AB13,3),"")</f>
        <v>0.325</v>
      </c>
      <c r="AA15" s="263"/>
      <c r="AB15" s="263"/>
      <c r="AC15" s="135">
        <f>Tabelle2!Y20</f>
        <v>2</v>
      </c>
      <c r="AD15" s="187"/>
      <c r="AE15" s="188"/>
      <c r="AF15" s="189"/>
      <c r="AG15" s="188"/>
      <c r="AH15" s="190"/>
      <c r="AI15" s="191"/>
      <c r="AJ15" s="192"/>
      <c r="AK15" s="190"/>
      <c r="AL15" s="191"/>
      <c r="AM15" s="192"/>
      <c r="AN15" s="189"/>
      <c r="AO15" s="188"/>
      <c r="AP15" s="189"/>
      <c r="AQ15" s="187"/>
      <c r="AR15" s="188"/>
      <c r="AS15" s="294"/>
      <c r="AT15" s="295"/>
      <c r="AU15" s="296"/>
      <c r="AV15" s="36"/>
      <c r="AW15" s="37"/>
      <c r="AX15" s="37"/>
      <c r="AY15" s="37"/>
      <c r="AZ15" s="38"/>
      <c r="BA15" s="162"/>
      <c r="BB15" s="162">
        <f>IF(J15&gt;=F18,J15,0)</f>
        <v>0.5</v>
      </c>
      <c r="BC15" s="162">
        <f>IF(R15&gt;=N18,R15,0)</f>
        <v>0</v>
      </c>
      <c r="BD15" s="162">
        <f>IF(Z15&gt;=V18,Z15,0)</f>
        <v>0.325</v>
      </c>
      <c r="BE15" s="162"/>
      <c r="BF15" s="162"/>
      <c r="BG15" s="162">
        <f>MAX(BB15:BD15)</f>
        <v>0.5</v>
      </c>
      <c r="BH15" s="162"/>
      <c r="BI15" s="162"/>
      <c r="BJ15" s="162"/>
      <c r="BK15" s="162"/>
      <c r="BL15" s="162"/>
      <c r="BM15" s="162"/>
      <c r="BN15" s="162"/>
      <c r="BO15" s="165"/>
      <c r="BP15" s="165"/>
      <c r="BQ15" s="165"/>
      <c r="BR15" s="165"/>
      <c r="BS15" s="165"/>
      <c r="BT15" s="165"/>
      <c r="BU15" s="165"/>
      <c r="BV15" s="162"/>
      <c r="BW15" s="160"/>
      <c r="BX15" s="65"/>
      <c r="BY15" s="65"/>
    </row>
    <row r="16" spans="1:77" ht="19.5" customHeight="1">
      <c r="A16" s="306" t="str">
        <f>Tabelle2!J9</f>
        <v>Tom</v>
      </c>
      <c r="B16" s="307"/>
      <c r="C16" s="307"/>
      <c r="D16" s="307"/>
      <c r="E16" s="320"/>
      <c r="F16" s="306">
        <f>Tabelle2!W21</f>
        <v>18</v>
      </c>
      <c r="G16" s="307"/>
      <c r="H16" s="220">
        <f>IF(L13&gt;0,L13," ")</f>
        <v>40</v>
      </c>
      <c r="I16" s="221"/>
      <c r="J16" s="193"/>
      <c r="K16" s="194"/>
      <c r="L16" s="194"/>
      <c r="M16" s="195"/>
      <c r="N16" s="223">
        <f>Tabelle2!W22</f>
        <v>20</v>
      </c>
      <c r="O16" s="224"/>
      <c r="P16" s="300">
        <f>IF(T13&gt;0,T13," ")</f>
        <v>40</v>
      </c>
      <c r="Q16" s="301"/>
      <c r="R16" s="196"/>
      <c r="S16" s="197"/>
      <c r="T16" s="197"/>
      <c r="U16" s="198"/>
      <c r="V16" s="223">
        <f>Tabelle2!W23</f>
        <v>8</v>
      </c>
      <c r="W16" s="224"/>
      <c r="X16" s="300">
        <f>IF(AB13&gt;0,AB13," ")</f>
        <v>40</v>
      </c>
      <c r="Y16" s="301"/>
      <c r="Z16" s="176"/>
      <c r="AA16" s="177"/>
      <c r="AB16" s="177"/>
      <c r="AC16" s="178"/>
      <c r="AD16" s="199"/>
      <c r="AE16" s="200"/>
      <c r="AF16" s="199"/>
      <c r="AG16" s="200"/>
      <c r="AH16" s="201"/>
      <c r="AI16" s="202"/>
      <c r="AJ16" s="203"/>
      <c r="AK16" s="201"/>
      <c r="AL16" s="202"/>
      <c r="AM16" s="203"/>
      <c r="AN16" s="199"/>
      <c r="AO16" s="200"/>
      <c r="AP16" s="199"/>
      <c r="AQ16" s="204"/>
      <c r="AR16" s="200"/>
      <c r="AS16" s="288">
        <f>BM17</f>
        <v>2</v>
      </c>
      <c r="AT16" s="289"/>
      <c r="AU16" s="290"/>
      <c r="AV16" s="22"/>
      <c r="AW16" s="24"/>
      <c r="AX16" s="24"/>
      <c r="AY16" s="24"/>
      <c r="AZ16" s="23"/>
      <c r="BA16" s="162"/>
      <c r="BB16" s="162">
        <f>IF(G17=C33,2,0)</f>
        <v>0</v>
      </c>
      <c r="BC16" s="162">
        <f>IF(O17=C33,2,0)</f>
        <v>2</v>
      </c>
      <c r="BD16" s="162">
        <f>IF(S17=C33,2,0)</f>
        <v>0</v>
      </c>
      <c r="BE16" s="162">
        <f>IF(W17=C33,2,0)</f>
        <v>0</v>
      </c>
      <c r="BF16" s="162">
        <f>IF(AA17=C33,2,0)</f>
        <v>0</v>
      </c>
      <c r="BG16" s="162"/>
      <c r="BH16" s="162"/>
      <c r="BI16" s="162"/>
      <c r="BJ16" s="162"/>
      <c r="BK16" s="162"/>
      <c r="BL16" s="162"/>
      <c r="BM16" s="162"/>
      <c r="BN16" s="162"/>
      <c r="BO16" s="165"/>
      <c r="BP16" s="165"/>
      <c r="BQ16" s="165"/>
      <c r="BR16" s="165"/>
      <c r="BS16" s="165"/>
      <c r="BT16" s="165"/>
      <c r="BU16" s="165"/>
      <c r="BV16" s="162"/>
      <c r="BW16" s="160"/>
      <c r="BX16" s="65"/>
      <c r="BY16" s="65"/>
    </row>
    <row r="17" spans="1:77" ht="19.5" customHeight="1">
      <c r="A17" s="279" t="str">
        <f>Tabelle2!K9</f>
        <v>Löwe</v>
      </c>
      <c r="B17" s="280"/>
      <c r="C17" s="280"/>
      <c r="D17" s="280"/>
      <c r="E17" s="281"/>
      <c r="F17" s="205"/>
      <c r="G17" s="222" t="str">
        <f>IF(F16&gt;J13,C33,IF(F16&lt;J13,S33,IF(AND(F16=J13,F16+J13&gt;0),K33,4)))</f>
        <v>(</v>
      </c>
      <c r="H17" s="222"/>
      <c r="I17" s="206"/>
      <c r="J17" s="176"/>
      <c r="K17" s="177"/>
      <c r="L17" s="177"/>
      <c r="M17" s="178"/>
      <c r="N17" s="179"/>
      <c r="O17" s="222" t="str">
        <f>IF(N16&gt;R13,C33,IF(N16&lt;R13,S33,IF(AND(N16=R13,N16+R13&gt;0),K33,4)))</f>
        <v>*</v>
      </c>
      <c r="P17" s="222"/>
      <c r="Q17" s="180"/>
      <c r="R17" s="176"/>
      <c r="S17" s="177"/>
      <c r="T17" s="177"/>
      <c r="U17" s="178"/>
      <c r="V17" s="179"/>
      <c r="W17" s="222" t="str">
        <f>IF(V16&gt;Z13,C33,IF(V16&lt;Z13,S33,IF(AND(V16=Z13,V16+Z13&gt;0),K33,4)))</f>
        <v>(</v>
      </c>
      <c r="X17" s="222"/>
      <c r="Y17" s="180"/>
      <c r="Z17" s="176"/>
      <c r="AA17" s="177"/>
      <c r="AB17" s="177"/>
      <c r="AC17" s="178"/>
      <c r="AD17" s="261">
        <f>IF(Z16+N16+R16+V16+F16&gt;0,Z16+N16+R16+V16+F16,"")</f>
        <v>46</v>
      </c>
      <c r="AE17" s="212"/>
      <c r="AF17" s="261">
        <f>IF(H16+P16+U16+X16+AB16&gt;0,H16+P16+U16+X16+AB16,"")</f>
        <v>120</v>
      </c>
      <c r="AG17" s="212"/>
      <c r="AH17" s="253">
        <f>IF(AF17="","",TRUNC(AD17/AF17,3))</f>
        <v>0.383</v>
      </c>
      <c r="AI17" s="254"/>
      <c r="AJ17" s="255"/>
      <c r="AK17" s="253">
        <f>BG18</f>
        <v>0.5</v>
      </c>
      <c r="AL17" s="254"/>
      <c r="AM17" s="255"/>
      <c r="AN17" s="261">
        <f>IF(AD17="","",MAX(Q18,I18,Y18))</f>
        <v>4</v>
      </c>
      <c r="AO17" s="212"/>
      <c r="AP17" s="261">
        <f>IF(BB17+BC17+BD17+BE17+BF17+BB16+BC16+BD16+BE16+BF16&gt;=0,BB17+BC17+BD17+BE17+BF17+BB16+BC16+BD16+BE16+BF16,"")</f>
        <v>2</v>
      </c>
      <c r="AQ17" s="211"/>
      <c r="AR17" s="212"/>
      <c r="AS17" s="291"/>
      <c r="AT17" s="292"/>
      <c r="AU17" s="293"/>
      <c r="AV17" s="27"/>
      <c r="AW17" s="25"/>
      <c r="AX17" s="25"/>
      <c r="AY17" s="25"/>
      <c r="AZ17" s="28"/>
      <c r="BA17" s="162"/>
      <c r="BB17" s="162">
        <f>IF(G17=K33,1,0)</f>
        <v>0</v>
      </c>
      <c r="BC17" s="162">
        <f>IF(O17=K33,1,0)</f>
        <v>0</v>
      </c>
      <c r="BD17" s="162">
        <f>IF(S17=K33,1,0)</f>
        <v>0</v>
      </c>
      <c r="BE17" s="162">
        <f>IF(W17=K33,1,0)</f>
        <v>0</v>
      </c>
      <c r="BF17" s="162">
        <f>IF(AA17=K33,1,0)</f>
        <v>0</v>
      </c>
      <c r="BG17" s="162">
        <f>RANK(AP17,AP14:AR29,1)*1000</f>
        <v>1000</v>
      </c>
      <c r="BH17" s="162">
        <f>RANK(AH17,AH14:AJ29,1)*100</f>
        <v>100</v>
      </c>
      <c r="BI17" s="162">
        <f>RANK(AK17,AK14:AM29,1)*10</f>
        <v>10</v>
      </c>
      <c r="BJ17" s="162">
        <f>RANK(AN17,AN14:AO29,1)*1</f>
        <v>2</v>
      </c>
      <c r="BK17" s="162">
        <v>0.3</v>
      </c>
      <c r="BL17" s="162">
        <f>BG17+BH17+BI17+BJ17+BK17</f>
        <v>1112.3</v>
      </c>
      <c r="BM17" s="162">
        <f>RANK(BL17,BL14:BL29,0)</f>
        <v>2</v>
      </c>
      <c r="BN17" s="162"/>
      <c r="BO17" s="165">
        <f>IF(G17&gt;0,F18,"")</f>
        <v>0.45</v>
      </c>
      <c r="BP17" s="165">
        <f>IF(O17&gt;0,N18,"")</f>
        <v>0.5</v>
      </c>
      <c r="BQ17" s="165">
        <f>IF(S17&gt;0,R18,"")</f>
      </c>
      <c r="BR17" s="165">
        <f>IF(W17&gt;0,V18,"")</f>
        <v>0.2</v>
      </c>
      <c r="BS17" s="165">
        <f>IF(AA17&gt;0,Z18,"")</f>
      </c>
      <c r="BT17" s="165">
        <f>MAX(BO17:BS17)</f>
        <v>0.5</v>
      </c>
      <c r="BU17" s="165">
        <f>IF(BT17&gt;0,BT17,0)</f>
        <v>0.5</v>
      </c>
      <c r="BV17" s="162"/>
      <c r="BW17" s="160"/>
      <c r="BX17" s="65"/>
      <c r="BY17" s="65"/>
    </row>
    <row r="18" spans="1:77" ht="13.5" customHeight="1">
      <c r="A18" s="297"/>
      <c r="B18" s="298"/>
      <c r="C18" s="298"/>
      <c r="D18" s="298"/>
      <c r="E18" s="299"/>
      <c r="F18" s="262">
        <f>IF(F16&gt;0,TRUNC(F16/H16,3),"")</f>
        <v>0.45</v>
      </c>
      <c r="G18" s="263"/>
      <c r="H18" s="263"/>
      <c r="I18" s="136">
        <f>Tabelle2!Y21</f>
        <v>2</v>
      </c>
      <c r="J18" s="181"/>
      <c r="K18" s="182"/>
      <c r="L18" s="182"/>
      <c r="M18" s="183"/>
      <c r="N18" s="262">
        <f>IF(N16&gt;0,TRUNC(N16/P16,3),"")</f>
        <v>0.5</v>
      </c>
      <c r="O18" s="263"/>
      <c r="P18" s="263"/>
      <c r="Q18" s="129">
        <f>Tabelle2!Y22</f>
        <v>4</v>
      </c>
      <c r="R18" s="181"/>
      <c r="S18" s="182"/>
      <c r="T18" s="182"/>
      <c r="U18" s="183"/>
      <c r="V18" s="262">
        <f>IF(V16&gt;0,TRUNC(V16/X16,3),"")</f>
        <v>0.2</v>
      </c>
      <c r="W18" s="263"/>
      <c r="X18" s="263"/>
      <c r="Y18" s="129">
        <f>Tabelle2!Y23</f>
        <v>1</v>
      </c>
      <c r="Z18" s="181"/>
      <c r="AA18" s="182"/>
      <c r="AB18" s="182"/>
      <c r="AC18" s="183"/>
      <c r="AD18" s="189"/>
      <c r="AE18" s="188"/>
      <c r="AF18" s="189"/>
      <c r="AG18" s="188"/>
      <c r="AH18" s="207"/>
      <c r="AI18" s="208"/>
      <c r="AJ18" s="209"/>
      <c r="AK18" s="207"/>
      <c r="AL18" s="208"/>
      <c r="AM18" s="209"/>
      <c r="AN18" s="189"/>
      <c r="AO18" s="188"/>
      <c r="AP18" s="189"/>
      <c r="AQ18" s="187"/>
      <c r="AR18" s="188"/>
      <c r="AS18" s="294"/>
      <c r="AT18" s="295"/>
      <c r="AU18" s="296"/>
      <c r="AV18" s="36"/>
      <c r="AW18" s="37"/>
      <c r="AX18" s="37"/>
      <c r="AY18" s="37"/>
      <c r="AZ18" s="38"/>
      <c r="BA18" s="162"/>
      <c r="BB18" s="162">
        <f>IF(F18&gt;=J15,F18,0)</f>
        <v>0</v>
      </c>
      <c r="BC18" s="162">
        <f>IF(N18&gt;=R15,N18,0)</f>
        <v>0.5</v>
      </c>
      <c r="BD18" s="162">
        <f>IF(V18&gt;=Z15,V18,0)</f>
        <v>0</v>
      </c>
      <c r="BE18" s="162"/>
      <c r="BF18" s="162"/>
      <c r="BG18" s="162">
        <f>MAX(BB18:BD18)</f>
        <v>0.5</v>
      </c>
      <c r="BH18" s="162"/>
      <c r="BI18" s="162"/>
      <c r="BJ18" s="162"/>
      <c r="BK18" s="162"/>
      <c r="BL18" s="162"/>
      <c r="BM18" s="162"/>
      <c r="BN18" s="162"/>
      <c r="BO18" s="165"/>
      <c r="BP18" s="165"/>
      <c r="BQ18" s="165"/>
      <c r="BR18" s="165"/>
      <c r="BS18" s="165"/>
      <c r="BT18" s="165"/>
      <c r="BU18" s="165"/>
      <c r="BV18" s="162"/>
      <c r="BW18" s="160"/>
      <c r="BX18" s="65"/>
      <c r="BY18" s="65"/>
    </row>
    <row r="19" spans="1:77" ht="19.5" customHeight="1">
      <c r="A19" s="282"/>
      <c r="B19" s="283"/>
      <c r="C19" s="283"/>
      <c r="D19" s="283"/>
      <c r="E19" s="284"/>
      <c r="F19" s="213"/>
      <c r="G19" s="214"/>
      <c r="H19" s="39"/>
      <c r="I19" s="40"/>
      <c r="J19" s="213"/>
      <c r="K19" s="214"/>
      <c r="L19" s="39"/>
      <c r="M19" s="40"/>
      <c r="N19" s="117"/>
      <c r="O19" s="118"/>
      <c r="P19" s="118"/>
      <c r="Q19" s="119"/>
      <c r="R19" s="117"/>
      <c r="S19" s="118"/>
      <c r="T19" s="118"/>
      <c r="U19" s="118"/>
      <c r="V19" s="117"/>
      <c r="W19" s="118"/>
      <c r="X19" s="118"/>
      <c r="Y19" s="119"/>
      <c r="Z19" s="118"/>
      <c r="AA19" s="118"/>
      <c r="AB19" s="118"/>
      <c r="AC19" s="119"/>
      <c r="AD19" s="41"/>
      <c r="AE19" s="42"/>
      <c r="AF19" s="41"/>
      <c r="AG19" s="42"/>
      <c r="AH19" s="83"/>
      <c r="AI19" s="84"/>
      <c r="AJ19" s="85"/>
      <c r="AK19" s="83"/>
      <c r="AL19" s="84"/>
      <c r="AM19" s="85"/>
      <c r="AN19" s="41"/>
      <c r="AO19" s="42"/>
      <c r="AP19" s="41"/>
      <c r="AQ19" s="43"/>
      <c r="AR19" s="42"/>
      <c r="AS19" s="270"/>
      <c r="AT19" s="271"/>
      <c r="AU19" s="272"/>
      <c r="AV19" s="22"/>
      <c r="AW19" s="24"/>
      <c r="AX19" s="24"/>
      <c r="AY19" s="24"/>
      <c r="AZ19" s="23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5"/>
      <c r="BP19" s="165"/>
      <c r="BQ19" s="165"/>
      <c r="BR19" s="165"/>
      <c r="BS19" s="165"/>
      <c r="BT19" s="165"/>
      <c r="BU19" s="165"/>
      <c r="BV19" s="162"/>
      <c r="BW19" s="160"/>
      <c r="BX19" s="65"/>
      <c r="BY19" s="65"/>
    </row>
    <row r="20" spans="1:77" ht="19.5" customHeight="1">
      <c r="A20" s="267"/>
      <c r="B20" s="268"/>
      <c r="C20" s="268"/>
      <c r="D20" s="268"/>
      <c r="E20" s="269"/>
      <c r="F20" s="47"/>
      <c r="G20" s="243"/>
      <c r="H20" s="243"/>
      <c r="I20" s="48"/>
      <c r="J20" s="47"/>
      <c r="K20" s="243"/>
      <c r="L20" s="243"/>
      <c r="M20" s="48"/>
      <c r="N20" s="120"/>
      <c r="O20" s="121"/>
      <c r="P20" s="121"/>
      <c r="Q20" s="122"/>
      <c r="R20" s="120"/>
      <c r="S20" s="121"/>
      <c r="T20" s="121"/>
      <c r="U20" s="121"/>
      <c r="V20" s="120"/>
      <c r="W20" s="121"/>
      <c r="X20" s="121"/>
      <c r="Y20" s="122"/>
      <c r="Z20" s="121"/>
      <c r="AA20" s="121"/>
      <c r="AB20" s="121"/>
      <c r="AC20" s="122"/>
      <c r="AD20" s="256"/>
      <c r="AE20" s="257"/>
      <c r="AF20" s="256"/>
      <c r="AG20" s="257"/>
      <c r="AH20" s="258"/>
      <c r="AI20" s="259"/>
      <c r="AJ20" s="260"/>
      <c r="AK20" s="258"/>
      <c r="AL20" s="259"/>
      <c r="AM20" s="260"/>
      <c r="AN20" s="256"/>
      <c r="AO20" s="257"/>
      <c r="AP20" s="256"/>
      <c r="AQ20" s="334"/>
      <c r="AR20" s="257"/>
      <c r="AS20" s="273"/>
      <c r="AT20" s="274"/>
      <c r="AU20" s="275"/>
      <c r="AV20" s="27"/>
      <c r="AW20" s="25"/>
      <c r="AX20" s="25"/>
      <c r="AY20" s="25"/>
      <c r="AZ20" s="28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5"/>
      <c r="BP20" s="165"/>
      <c r="BQ20" s="165"/>
      <c r="BR20" s="165"/>
      <c r="BS20" s="165"/>
      <c r="BT20" s="165"/>
      <c r="BU20" s="165"/>
      <c r="BV20" s="162"/>
      <c r="BW20" s="160"/>
      <c r="BX20" s="65"/>
      <c r="BY20" s="65"/>
    </row>
    <row r="21" spans="1:77" ht="13.5" customHeight="1">
      <c r="A21" s="264"/>
      <c r="B21" s="265"/>
      <c r="C21" s="265"/>
      <c r="D21" s="265"/>
      <c r="E21" s="266"/>
      <c r="F21" s="317"/>
      <c r="G21" s="318"/>
      <c r="H21" s="218"/>
      <c r="I21" s="219"/>
      <c r="J21" s="317"/>
      <c r="K21" s="318"/>
      <c r="L21" s="218"/>
      <c r="M21" s="219"/>
      <c r="N21" s="123"/>
      <c r="O21" s="124"/>
      <c r="P21" s="124"/>
      <c r="Q21" s="125"/>
      <c r="R21" s="123"/>
      <c r="S21" s="124"/>
      <c r="T21" s="124"/>
      <c r="U21" s="124"/>
      <c r="V21" s="123"/>
      <c r="W21" s="124"/>
      <c r="X21" s="124"/>
      <c r="Y21" s="125"/>
      <c r="Z21" s="124"/>
      <c r="AA21" s="124"/>
      <c r="AB21" s="124"/>
      <c r="AC21" s="125"/>
      <c r="AD21" s="30"/>
      <c r="AE21" s="31"/>
      <c r="AF21" s="30"/>
      <c r="AG21" s="31"/>
      <c r="AH21" s="80"/>
      <c r="AI21" s="81"/>
      <c r="AJ21" s="82"/>
      <c r="AK21" s="80"/>
      <c r="AL21" s="81"/>
      <c r="AM21" s="82"/>
      <c r="AN21" s="30"/>
      <c r="AO21" s="31"/>
      <c r="AP21" s="30"/>
      <c r="AQ21" s="32"/>
      <c r="AR21" s="31"/>
      <c r="AS21" s="276"/>
      <c r="AT21" s="277"/>
      <c r="AU21" s="278"/>
      <c r="AV21" s="36"/>
      <c r="AW21" s="37"/>
      <c r="AX21" s="37"/>
      <c r="AY21" s="37"/>
      <c r="AZ21" s="38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5"/>
      <c r="BP21" s="165"/>
      <c r="BQ21" s="165"/>
      <c r="BR21" s="165"/>
      <c r="BS21" s="165"/>
      <c r="BT21" s="165"/>
      <c r="BU21" s="165"/>
      <c r="BV21" s="162"/>
      <c r="BW21" s="160"/>
      <c r="BX21" s="65"/>
      <c r="BY21" s="65"/>
    </row>
    <row r="22" spans="1:77" ht="19.5" customHeight="1">
      <c r="A22" s="282"/>
      <c r="B22" s="283"/>
      <c r="C22" s="283"/>
      <c r="D22" s="283"/>
      <c r="E22" s="284"/>
      <c r="F22" s="213"/>
      <c r="G22" s="214"/>
      <c r="H22" s="39"/>
      <c r="I22" s="40"/>
      <c r="J22" s="213"/>
      <c r="K22" s="214"/>
      <c r="L22" s="39"/>
      <c r="M22" s="40"/>
      <c r="N22" s="117"/>
      <c r="O22" s="118"/>
      <c r="P22" s="118"/>
      <c r="Q22" s="119"/>
      <c r="R22" s="118"/>
      <c r="S22" s="118"/>
      <c r="T22" s="118"/>
      <c r="U22" s="118"/>
      <c r="V22" s="117"/>
      <c r="W22" s="118"/>
      <c r="X22" s="118"/>
      <c r="Y22" s="119"/>
      <c r="Z22" s="118"/>
      <c r="AA22" s="118"/>
      <c r="AB22" s="118"/>
      <c r="AC22" s="119"/>
      <c r="AD22" s="41"/>
      <c r="AE22" s="42"/>
      <c r="AF22" s="41"/>
      <c r="AG22" s="42"/>
      <c r="AH22" s="83"/>
      <c r="AI22" s="84"/>
      <c r="AJ22" s="85"/>
      <c r="AK22" s="83"/>
      <c r="AL22" s="84"/>
      <c r="AM22" s="85"/>
      <c r="AN22" s="41"/>
      <c r="AO22" s="42"/>
      <c r="AP22" s="41"/>
      <c r="AQ22" s="43"/>
      <c r="AR22" s="42"/>
      <c r="AS22" s="270"/>
      <c r="AT22" s="271"/>
      <c r="AU22" s="272"/>
      <c r="AV22" s="22"/>
      <c r="AW22" s="24"/>
      <c r="AX22" s="24"/>
      <c r="AY22" s="24"/>
      <c r="AZ22" s="23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95"/>
      <c r="BP22" s="95"/>
      <c r="BQ22" s="95"/>
      <c r="BR22" s="95"/>
      <c r="BS22" s="95"/>
      <c r="BT22" s="95"/>
      <c r="BU22" s="95"/>
      <c r="BV22" s="86"/>
      <c r="BW22" s="65"/>
      <c r="BX22" s="65"/>
      <c r="BY22" s="65"/>
    </row>
    <row r="23" spans="1:77" ht="19.5" customHeight="1">
      <c r="A23" s="267"/>
      <c r="B23" s="268"/>
      <c r="C23" s="268"/>
      <c r="D23" s="268"/>
      <c r="E23" s="269"/>
      <c r="F23" s="47"/>
      <c r="G23" s="243"/>
      <c r="H23" s="243"/>
      <c r="I23" s="48"/>
      <c r="J23" s="47"/>
      <c r="K23" s="243"/>
      <c r="L23" s="243"/>
      <c r="M23" s="48"/>
      <c r="N23" s="120"/>
      <c r="O23" s="121"/>
      <c r="P23" s="121"/>
      <c r="Q23" s="122"/>
      <c r="R23" s="121"/>
      <c r="S23" s="121"/>
      <c r="T23" s="121"/>
      <c r="U23" s="121"/>
      <c r="V23" s="120"/>
      <c r="W23" s="121"/>
      <c r="X23" s="121"/>
      <c r="Y23" s="122"/>
      <c r="Z23" s="121"/>
      <c r="AA23" s="121"/>
      <c r="AB23" s="121"/>
      <c r="AC23" s="122"/>
      <c r="AD23" s="256"/>
      <c r="AE23" s="257"/>
      <c r="AF23" s="256"/>
      <c r="AG23" s="257"/>
      <c r="AH23" s="258"/>
      <c r="AI23" s="259"/>
      <c r="AJ23" s="260"/>
      <c r="AK23" s="258"/>
      <c r="AL23" s="259"/>
      <c r="AM23" s="260"/>
      <c r="AN23" s="256"/>
      <c r="AO23" s="257"/>
      <c r="AP23" s="256"/>
      <c r="AQ23" s="334"/>
      <c r="AR23" s="257"/>
      <c r="AS23" s="273"/>
      <c r="AT23" s="274"/>
      <c r="AU23" s="275"/>
      <c r="AV23" s="27"/>
      <c r="AW23" s="25"/>
      <c r="AX23" s="25"/>
      <c r="AY23" s="25"/>
      <c r="AZ23" s="28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95"/>
      <c r="BQ23" s="95"/>
      <c r="BR23" s="95"/>
      <c r="BS23" s="95"/>
      <c r="BT23" s="95"/>
      <c r="BU23" s="95"/>
      <c r="BV23" s="95"/>
      <c r="BW23" s="65"/>
      <c r="BX23" s="65"/>
      <c r="BY23" s="65"/>
    </row>
    <row r="24" spans="1:77" ht="13.5" customHeight="1">
      <c r="A24" s="264"/>
      <c r="B24" s="265"/>
      <c r="C24" s="265"/>
      <c r="D24" s="265"/>
      <c r="E24" s="266"/>
      <c r="F24" s="317"/>
      <c r="G24" s="318"/>
      <c r="H24" s="218"/>
      <c r="I24" s="219"/>
      <c r="J24" s="317"/>
      <c r="K24" s="318"/>
      <c r="L24" s="218"/>
      <c r="M24" s="219"/>
      <c r="N24" s="123"/>
      <c r="O24" s="124"/>
      <c r="P24" s="124"/>
      <c r="Q24" s="125"/>
      <c r="R24" s="124"/>
      <c r="S24" s="124"/>
      <c r="T24" s="124"/>
      <c r="U24" s="124"/>
      <c r="V24" s="123"/>
      <c r="W24" s="124"/>
      <c r="X24" s="124"/>
      <c r="Y24" s="125"/>
      <c r="Z24" s="124"/>
      <c r="AA24" s="124"/>
      <c r="AB24" s="124"/>
      <c r="AC24" s="125"/>
      <c r="AD24" s="30"/>
      <c r="AE24" s="31"/>
      <c r="AF24" s="30"/>
      <c r="AG24" s="31"/>
      <c r="AH24" s="80"/>
      <c r="AI24" s="81"/>
      <c r="AJ24" s="82"/>
      <c r="AK24" s="80"/>
      <c r="AL24" s="81"/>
      <c r="AM24" s="82"/>
      <c r="AN24" s="30"/>
      <c r="AO24" s="31"/>
      <c r="AP24" s="30"/>
      <c r="AQ24" s="32"/>
      <c r="AR24" s="31"/>
      <c r="AS24" s="276"/>
      <c r="AT24" s="277"/>
      <c r="AU24" s="278"/>
      <c r="AV24" s="36"/>
      <c r="AW24" s="37"/>
      <c r="AX24" s="37"/>
      <c r="AY24" s="37"/>
      <c r="AZ24" s="38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65"/>
      <c r="BX24" s="65"/>
      <c r="BY24" s="65"/>
    </row>
    <row r="25" spans="1:75" ht="19.5" customHeight="1">
      <c r="A25" s="321"/>
      <c r="B25" s="322"/>
      <c r="C25" s="322"/>
      <c r="D25" s="322"/>
      <c r="E25" s="323"/>
      <c r="F25" s="213"/>
      <c r="G25" s="214"/>
      <c r="H25" s="39"/>
      <c r="I25" s="40"/>
      <c r="J25" s="213"/>
      <c r="K25" s="214"/>
      <c r="L25" s="39"/>
      <c r="M25" s="40"/>
      <c r="N25" s="117"/>
      <c r="O25" s="118"/>
      <c r="P25" s="118"/>
      <c r="Q25" s="119"/>
      <c r="R25" s="118"/>
      <c r="S25" s="118"/>
      <c r="T25" s="118"/>
      <c r="U25" s="118"/>
      <c r="V25" s="117"/>
      <c r="W25" s="118"/>
      <c r="X25" s="118"/>
      <c r="Y25" s="119"/>
      <c r="Z25" s="118"/>
      <c r="AA25" s="118"/>
      <c r="AB25" s="118"/>
      <c r="AC25" s="119"/>
      <c r="AD25" s="41"/>
      <c r="AE25" s="42"/>
      <c r="AF25" s="41"/>
      <c r="AG25" s="42"/>
      <c r="AH25" s="41"/>
      <c r="AI25" s="43"/>
      <c r="AJ25" s="42"/>
      <c r="AK25" s="44"/>
      <c r="AL25" s="45"/>
      <c r="AM25" s="46"/>
      <c r="AN25" s="41"/>
      <c r="AO25" s="42"/>
      <c r="AP25" s="41"/>
      <c r="AQ25" s="43"/>
      <c r="AR25" s="42"/>
      <c r="AS25" s="270"/>
      <c r="AT25" s="271"/>
      <c r="AU25" s="272"/>
      <c r="AV25" s="22"/>
      <c r="AW25" s="24"/>
      <c r="AX25" s="24"/>
      <c r="AY25" s="24"/>
      <c r="AZ25" s="23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86"/>
      <c r="BW25" s="65"/>
    </row>
    <row r="26" spans="1:75" ht="19.5" customHeight="1">
      <c r="A26" s="324"/>
      <c r="B26" s="325"/>
      <c r="C26" s="325"/>
      <c r="D26" s="325"/>
      <c r="E26" s="326"/>
      <c r="F26" s="47"/>
      <c r="G26" s="243"/>
      <c r="H26" s="243"/>
      <c r="I26" s="48"/>
      <c r="J26" s="47"/>
      <c r="K26" s="243"/>
      <c r="L26" s="243"/>
      <c r="M26" s="48"/>
      <c r="N26" s="120"/>
      <c r="O26" s="121"/>
      <c r="P26" s="121"/>
      <c r="Q26" s="122"/>
      <c r="R26" s="121"/>
      <c r="S26" s="121"/>
      <c r="T26" s="121"/>
      <c r="U26" s="121"/>
      <c r="V26" s="120"/>
      <c r="W26" s="121"/>
      <c r="X26" s="121"/>
      <c r="Y26" s="122"/>
      <c r="Z26" s="121"/>
      <c r="AA26" s="121"/>
      <c r="AB26" s="121"/>
      <c r="AC26" s="122"/>
      <c r="AD26" s="256"/>
      <c r="AE26" s="257"/>
      <c r="AF26" s="256"/>
      <c r="AG26" s="257"/>
      <c r="AH26" s="249"/>
      <c r="AI26" s="250"/>
      <c r="AJ26" s="251"/>
      <c r="AK26" s="249"/>
      <c r="AL26" s="250"/>
      <c r="AM26" s="251"/>
      <c r="AN26" s="256"/>
      <c r="AO26" s="257"/>
      <c r="AP26" s="256"/>
      <c r="AQ26" s="334"/>
      <c r="AR26" s="257"/>
      <c r="AS26" s="273"/>
      <c r="AT26" s="274"/>
      <c r="AU26" s="275"/>
      <c r="AV26" s="27"/>
      <c r="AW26" s="25"/>
      <c r="AX26" s="25"/>
      <c r="AY26" s="25"/>
      <c r="AZ26" s="28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86"/>
      <c r="BW26" s="65"/>
    </row>
    <row r="27" spans="1:75" ht="13.5" customHeight="1">
      <c r="A27" s="327"/>
      <c r="B27" s="328"/>
      <c r="C27" s="328"/>
      <c r="D27" s="328"/>
      <c r="E27" s="329"/>
      <c r="F27" s="247"/>
      <c r="G27" s="248"/>
      <c r="H27" s="218"/>
      <c r="I27" s="219"/>
      <c r="J27" s="247"/>
      <c r="K27" s="248"/>
      <c r="L27" s="218"/>
      <c r="M27" s="219"/>
      <c r="N27" s="123"/>
      <c r="O27" s="124"/>
      <c r="P27" s="124"/>
      <c r="Q27" s="125"/>
      <c r="R27" s="124"/>
      <c r="S27" s="124"/>
      <c r="T27" s="124"/>
      <c r="U27" s="124"/>
      <c r="V27" s="123"/>
      <c r="W27" s="124"/>
      <c r="X27" s="124"/>
      <c r="Y27" s="125"/>
      <c r="Z27" s="124"/>
      <c r="AA27" s="124"/>
      <c r="AB27" s="124"/>
      <c r="AC27" s="125"/>
      <c r="AD27" s="30"/>
      <c r="AE27" s="31"/>
      <c r="AF27" s="30"/>
      <c r="AG27" s="31"/>
      <c r="AH27" s="30"/>
      <c r="AI27" s="32"/>
      <c r="AJ27" s="31"/>
      <c r="AK27" s="33"/>
      <c r="AL27" s="34"/>
      <c r="AM27" s="35"/>
      <c r="AN27" s="30"/>
      <c r="AO27" s="31"/>
      <c r="AP27" s="30"/>
      <c r="AQ27" s="32"/>
      <c r="AR27" s="31"/>
      <c r="AS27" s="276"/>
      <c r="AT27" s="277"/>
      <c r="AU27" s="278"/>
      <c r="AV27" s="36"/>
      <c r="AW27" s="37"/>
      <c r="AX27" s="37"/>
      <c r="AY27" s="37"/>
      <c r="AZ27" s="38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86"/>
      <c r="BW27" s="65"/>
    </row>
    <row r="28" spans="1:75" ht="19.5" customHeight="1">
      <c r="A28" s="321"/>
      <c r="B28" s="322"/>
      <c r="C28" s="322"/>
      <c r="D28" s="322"/>
      <c r="E28" s="323"/>
      <c r="F28" s="213"/>
      <c r="G28" s="214"/>
      <c r="H28" s="39"/>
      <c r="I28" s="40"/>
      <c r="J28" s="213"/>
      <c r="K28" s="214"/>
      <c r="L28" s="39"/>
      <c r="M28" s="40"/>
      <c r="N28" s="120"/>
      <c r="O28" s="121"/>
      <c r="P28" s="121"/>
      <c r="Q28" s="122"/>
      <c r="R28" s="121"/>
      <c r="S28" s="121"/>
      <c r="T28" s="121"/>
      <c r="U28" s="121"/>
      <c r="V28" s="120"/>
      <c r="W28" s="121"/>
      <c r="X28" s="121"/>
      <c r="Y28" s="122"/>
      <c r="Z28" s="121"/>
      <c r="AA28" s="121"/>
      <c r="AB28" s="121"/>
      <c r="AC28" s="122"/>
      <c r="AD28" s="41"/>
      <c r="AE28" s="42"/>
      <c r="AF28" s="41"/>
      <c r="AG28" s="42"/>
      <c r="AH28" s="41"/>
      <c r="AI28" s="43"/>
      <c r="AJ28" s="42"/>
      <c r="AK28" s="44"/>
      <c r="AL28" s="45"/>
      <c r="AM28" s="46"/>
      <c r="AN28" s="41"/>
      <c r="AO28" s="42"/>
      <c r="AP28" s="41"/>
      <c r="AQ28" s="43"/>
      <c r="AR28" s="42"/>
      <c r="AS28" s="270"/>
      <c r="AT28" s="271"/>
      <c r="AU28" s="272"/>
      <c r="AV28" s="22"/>
      <c r="AW28" s="24"/>
      <c r="AX28" s="24"/>
      <c r="AY28" s="24"/>
      <c r="AZ28" s="23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86"/>
      <c r="BW28" s="65"/>
    </row>
    <row r="29" spans="1:75" ht="19.5" customHeight="1">
      <c r="A29" s="324"/>
      <c r="B29" s="325"/>
      <c r="C29" s="325"/>
      <c r="D29" s="325"/>
      <c r="E29" s="326"/>
      <c r="F29" s="47"/>
      <c r="G29" s="243"/>
      <c r="H29" s="243"/>
      <c r="I29" s="48"/>
      <c r="J29" s="47"/>
      <c r="K29" s="243"/>
      <c r="L29" s="243"/>
      <c r="M29" s="48"/>
      <c r="N29" s="120"/>
      <c r="O29" s="121"/>
      <c r="P29" s="121"/>
      <c r="Q29" s="122"/>
      <c r="R29" s="121"/>
      <c r="S29" s="121"/>
      <c r="T29" s="121"/>
      <c r="U29" s="121"/>
      <c r="V29" s="120"/>
      <c r="W29" s="121"/>
      <c r="X29" s="121"/>
      <c r="Y29" s="122"/>
      <c r="Z29" s="121"/>
      <c r="AA29" s="121"/>
      <c r="AB29" s="121"/>
      <c r="AC29" s="122"/>
      <c r="AD29" s="256"/>
      <c r="AE29" s="257"/>
      <c r="AF29" s="256"/>
      <c r="AG29" s="257"/>
      <c r="AH29" s="249"/>
      <c r="AI29" s="250"/>
      <c r="AJ29" s="251"/>
      <c r="AK29" s="249"/>
      <c r="AL29" s="250"/>
      <c r="AM29" s="251"/>
      <c r="AN29" s="256"/>
      <c r="AO29" s="257"/>
      <c r="AP29" s="256"/>
      <c r="AQ29" s="334"/>
      <c r="AR29" s="257"/>
      <c r="AS29" s="273"/>
      <c r="AT29" s="274"/>
      <c r="AU29" s="275"/>
      <c r="AV29" s="27"/>
      <c r="AW29" s="25"/>
      <c r="AX29" s="25"/>
      <c r="AY29" s="25"/>
      <c r="AZ29" s="28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86"/>
      <c r="BW29" s="87"/>
    </row>
    <row r="30" spans="1:74" ht="13.5" customHeight="1">
      <c r="A30" s="327"/>
      <c r="B30" s="328"/>
      <c r="C30" s="328"/>
      <c r="D30" s="328"/>
      <c r="E30" s="329"/>
      <c r="F30" s="247"/>
      <c r="G30" s="248"/>
      <c r="H30" s="218"/>
      <c r="I30" s="219"/>
      <c r="J30" s="247"/>
      <c r="K30" s="248"/>
      <c r="L30" s="218"/>
      <c r="M30" s="219"/>
      <c r="N30" s="123"/>
      <c r="O30" s="124"/>
      <c r="P30" s="124"/>
      <c r="Q30" s="125"/>
      <c r="R30" s="124"/>
      <c r="S30" s="124"/>
      <c r="T30" s="124"/>
      <c r="U30" s="124"/>
      <c r="V30" s="123"/>
      <c r="W30" s="124"/>
      <c r="X30" s="124"/>
      <c r="Y30" s="125"/>
      <c r="Z30" s="124"/>
      <c r="AA30" s="124"/>
      <c r="AB30" s="124"/>
      <c r="AC30" s="125"/>
      <c r="AD30" s="36"/>
      <c r="AE30" s="38"/>
      <c r="AF30" s="36"/>
      <c r="AG30" s="38"/>
      <c r="AH30" s="36"/>
      <c r="AI30" s="37"/>
      <c r="AJ30" s="38"/>
      <c r="AK30" s="36"/>
      <c r="AL30" s="37"/>
      <c r="AM30" s="38"/>
      <c r="AN30" s="36"/>
      <c r="AO30" s="38"/>
      <c r="AP30" s="36"/>
      <c r="AQ30" s="37"/>
      <c r="AR30" s="38"/>
      <c r="AS30" s="276"/>
      <c r="AT30" s="277"/>
      <c r="AU30" s="278"/>
      <c r="AV30" s="36"/>
      <c r="AW30" s="37"/>
      <c r="AX30" s="37"/>
      <c r="AY30" s="37"/>
      <c r="AZ30" s="38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</row>
    <row r="31" spans="1:53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7"/>
      <c r="AE31" s="57"/>
      <c r="AF31" s="57"/>
      <c r="AG31" s="57"/>
      <c r="AH31" s="29"/>
      <c r="AI31" s="29"/>
      <c r="AJ31" s="29"/>
      <c r="AK31" s="141" t="s">
        <v>24</v>
      </c>
      <c r="AL31" s="141"/>
      <c r="AM31" s="141"/>
      <c r="AN31" s="141"/>
      <c r="AO31" s="141"/>
      <c r="AP31" s="141"/>
      <c r="AQ31" s="141"/>
      <c r="AR31" s="141"/>
      <c r="AS31" s="29"/>
      <c r="AT31" s="29"/>
      <c r="AU31" s="29"/>
      <c r="AV31" s="29"/>
      <c r="AW31" s="29"/>
      <c r="AX31" s="29"/>
      <c r="AY31" s="29"/>
      <c r="AZ31" s="71"/>
      <c r="BA31" s="25"/>
    </row>
    <row r="32" spans="1:53" ht="15" customHeight="1">
      <c r="A32" s="27"/>
      <c r="B32" s="50" t="s">
        <v>14</v>
      </c>
      <c r="C32" s="51"/>
      <c r="D32" s="52" t="s">
        <v>15</v>
      </c>
      <c r="E32" s="29"/>
      <c r="F32" s="49"/>
      <c r="G32" s="53"/>
      <c r="H32" s="53"/>
      <c r="I32" s="54"/>
      <c r="J32" s="50" t="s">
        <v>14</v>
      </c>
      <c r="K32" s="55"/>
      <c r="L32" s="55"/>
      <c r="M32" s="52" t="s">
        <v>15</v>
      </c>
      <c r="N32" s="53"/>
      <c r="O32" s="29"/>
      <c r="P32" s="29"/>
      <c r="Q32" s="56"/>
      <c r="R32" s="50" t="s">
        <v>14</v>
      </c>
      <c r="S32" s="55"/>
      <c r="T32" s="55"/>
      <c r="U32" s="52" t="s">
        <v>15</v>
      </c>
      <c r="V32" s="57"/>
      <c r="W32" s="57"/>
      <c r="X32" s="25"/>
      <c r="Y32" s="25"/>
      <c r="Z32" s="25"/>
      <c r="AA32" s="25"/>
      <c r="AB32" s="25"/>
      <c r="AC32" s="25"/>
      <c r="AD32" s="57"/>
      <c r="AE32" s="57"/>
      <c r="AF32" s="57"/>
      <c r="AG32" s="57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71"/>
      <c r="BA32" s="25"/>
    </row>
    <row r="33" spans="1:53" ht="19.5" customHeight="1">
      <c r="A33" s="27"/>
      <c r="B33" s="58"/>
      <c r="C33" s="88" t="s">
        <v>48</v>
      </c>
      <c r="D33" s="89"/>
      <c r="E33" s="90"/>
      <c r="F33" s="90"/>
      <c r="G33" s="91"/>
      <c r="H33" s="91"/>
      <c r="I33" s="91"/>
      <c r="J33" s="92"/>
      <c r="K33" s="246" t="s">
        <v>47</v>
      </c>
      <c r="L33" s="246"/>
      <c r="M33" s="93"/>
      <c r="N33" s="91"/>
      <c r="O33" s="90"/>
      <c r="P33" s="90"/>
      <c r="Q33" s="94"/>
      <c r="R33" s="92"/>
      <c r="S33" s="246" t="s">
        <v>46</v>
      </c>
      <c r="T33" s="246"/>
      <c r="U33" s="59"/>
      <c r="V33" s="57"/>
      <c r="W33" s="57"/>
      <c r="X33" s="25"/>
      <c r="Y33" s="25"/>
      <c r="Z33" s="25"/>
      <c r="AA33" s="25"/>
      <c r="AB33" s="25"/>
      <c r="AC33" s="25"/>
      <c r="AD33" s="70"/>
      <c r="AE33" s="70"/>
      <c r="AF33" s="70"/>
      <c r="AG33" s="70"/>
      <c r="AH33" s="252" t="str">
        <f>IF(Tabelle2!F12&gt;0,Tabelle2!F12,"")</f>
        <v>Gerresheim</v>
      </c>
      <c r="AI33" s="252"/>
      <c r="AJ33" s="252"/>
      <c r="AK33" s="252"/>
      <c r="AL33" s="252"/>
      <c r="AM33" s="252" t="s">
        <v>49</v>
      </c>
      <c r="AN33" s="252"/>
      <c r="AO33" s="252"/>
      <c r="AP33" s="333">
        <f>IF(Tabelle2!F11&gt;0,Tabelle2!F11,"")</f>
        <v>40824</v>
      </c>
      <c r="AQ33" s="333"/>
      <c r="AR33" s="333"/>
      <c r="AS33" s="333"/>
      <c r="AT33" s="333"/>
      <c r="AU33" s="333"/>
      <c r="AV33" s="333"/>
      <c r="AW33" s="333"/>
      <c r="AX33" s="333"/>
      <c r="AY33" s="72"/>
      <c r="AZ33" s="71"/>
      <c r="BA33" s="25"/>
    </row>
    <row r="34" spans="1:53" ht="15" customHeight="1">
      <c r="A34" s="27"/>
      <c r="B34" s="60" t="s">
        <v>8</v>
      </c>
      <c r="C34" s="61"/>
      <c r="D34" s="62" t="s">
        <v>10</v>
      </c>
      <c r="E34" s="29"/>
      <c r="F34" s="29"/>
      <c r="G34" s="53"/>
      <c r="H34" s="53"/>
      <c r="I34" s="54"/>
      <c r="J34" s="60" t="s">
        <v>8</v>
      </c>
      <c r="K34" s="63"/>
      <c r="L34" s="63"/>
      <c r="M34" s="62" t="s">
        <v>10</v>
      </c>
      <c r="N34" s="53"/>
      <c r="O34" s="29"/>
      <c r="P34" s="29"/>
      <c r="Q34" s="56"/>
      <c r="R34" s="60" t="s">
        <v>8</v>
      </c>
      <c r="S34" s="63"/>
      <c r="T34" s="63"/>
      <c r="U34" s="62" t="s">
        <v>10</v>
      </c>
      <c r="V34" s="57"/>
      <c r="W34" s="57"/>
      <c r="X34" s="25"/>
      <c r="Y34" s="25"/>
      <c r="Z34" s="25"/>
      <c r="AA34" s="25"/>
      <c r="AB34" s="25"/>
      <c r="AC34" s="25"/>
      <c r="AD34" s="57"/>
      <c r="AE34" s="57"/>
      <c r="AF34" s="57"/>
      <c r="AG34" s="5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71"/>
      <c r="BA34" s="25"/>
    </row>
    <row r="35" spans="1:53" ht="21.75" customHeight="1">
      <c r="A35" s="27"/>
      <c r="B35" s="245" t="s">
        <v>19</v>
      </c>
      <c r="C35" s="245"/>
      <c r="D35" s="245"/>
      <c r="E35" s="9"/>
      <c r="F35" s="9"/>
      <c r="G35" s="13"/>
      <c r="H35" s="13"/>
      <c r="I35" s="319" t="s">
        <v>25</v>
      </c>
      <c r="J35" s="319"/>
      <c r="K35" s="319"/>
      <c r="L35" s="319"/>
      <c r="M35" s="319"/>
      <c r="N35" s="319"/>
      <c r="O35" s="9"/>
      <c r="P35" s="9"/>
      <c r="Q35" s="128"/>
      <c r="R35" s="245" t="s">
        <v>22</v>
      </c>
      <c r="S35" s="245"/>
      <c r="T35" s="245"/>
      <c r="U35" s="245"/>
      <c r="V35" s="57"/>
      <c r="W35" s="57"/>
      <c r="X35" s="25"/>
      <c r="Y35" s="25"/>
      <c r="Z35" s="25"/>
      <c r="AA35" s="25"/>
      <c r="AB35" s="25"/>
      <c r="AC35" s="25"/>
      <c r="AD35" s="57"/>
      <c r="AE35" s="57"/>
      <c r="AF35" s="57"/>
      <c r="AG35" s="57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9"/>
      <c r="AZ35" s="71"/>
      <c r="BA35" s="25"/>
    </row>
    <row r="36" spans="1:54" ht="21.75" customHeight="1">
      <c r="A36" s="36"/>
      <c r="B36" s="244" t="s">
        <v>20</v>
      </c>
      <c r="C36" s="244"/>
      <c r="D36" s="244"/>
      <c r="E36" s="140"/>
      <c r="F36" s="140"/>
      <c r="G36" s="140"/>
      <c r="H36" s="140"/>
      <c r="I36" s="244" t="s">
        <v>21</v>
      </c>
      <c r="J36" s="244"/>
      <c r="K36" s="244"/>
      <c r="L36" s="244"/>
      <c r="M36" s="244"/>
      <c r="N36" s="244"/>
      <c r="O36" s="140"/>
      <c r="P36" s="140"/>
      <c r="Q36" s="139"/>
      <c r="R36" s="244" t="s">
        <v>23</v>
      </c>
      <c r="S36" s="244"/>
      <c r="T36" s="244"/>
      <c r="U36" s="244"/>
      <c r="V36" s="64"/>
      <c r="W36" s="64"/>
      <c r="X36" s="37"/>
      <c r="Y36" s="37"/>
      <c r="Z36" s="37"/>
      <c r="AA36" s="37"/>
      <c r="AB36" s="37"/>
      <c r="AC36" s="37"/>
      <c r="AD36" s="64"/>
      <c r="AE36" s="64"/>
      <c r="AF36" s="64"/>
      <c r="AG36" s="64"/>
      <c r="AH36" s="73"/>
      <c r="AI36" s="73"/>
      <c r="AJ36" s="73"/>
      <c r="AK36" s="285" t="s">
        <v>13</v>
      </c>
      <c r="AL36" s="285"/>
      <c r="AM36" s="285"/>
      <c r="AN36" s="285"/>
      <c r="AO36" s="285"/>
      <c r="AP36" s="285"/>
      <c r="AQ36" s="285"/>
      <c r="AR36" s="73"/>
      <c r="AS36" s="73"/>
      <c r="AT36" s="73"/>
      <c r="AU36" s="73"/>
      <c r="AV36" s="73"/>
      <c r="AW36" s="73"/>
      <c r="AX36" s="73"/>
      <c r="AY36" s="73"/>
      <c r="AZ36" s="74"/>
      <c r="BA36" s="25"/>
      <c r="BB36" s="25"/>
    </row>
  </sheetData>
  <sheetProtection password="E86C" sheet="1" selectLockedCells="1"/>
  <mergeCells count="173">
    <mergeCell ref="AX4:AY5"/>
    <mergeCell ref="AL5:AN5"/>
    <mergeCell ref="AK17:AM17"/>
    <mergeCell ref="AU4:AW5"/>
    <mergeCell ref="AK7:AM12"/>
    <mergeCell ref="AN7:AO12"/>
    <mergeCell ref="AS4:AT5"/>
    <mergeCell ref="AO4:AR5"/>
    <mergeCell ref="AS16:AU18"/>
    <mergeCell ref="AP14:AR14"/>
    <mergeCell ref="Q5:T5"/>
    <mergeCell ref="AP33:AX33"/>
    <mergeCell ref="AS7:AU12"/>
    <mergeCell ref="AP23:AR23"/>
    <mergeCell ref="AP26:AR26"/>
    <mergeCell ref="AP29:AR29"/>
    <mergeCell ref="AP20:AR20"/>
    <mergeCell ref="AS22:AU24"/>
    <mergeCell ref="AS25:AU27"/>
    <mergeCell ref="AS28:AU30"/>
    <mergeCell ref="J25:K25"/>
    <mergeCell ref="AB13:AC13"/>
    <mergeCell ref="Y7:Y12"/>
    <mergeCell ref="A10:E10"/>
    <mergeCell ref="R7:R12"/>
    <mergeCell ref="O7:P12"/>
    <mergeCell ref="A13:E13"/>
    <mergeCell ref="A14:E14"/>
    <mergeCell ref="G17:H17"/>
    <mergeCell ref="A28:E28"/>
    <mergeCell ref="A29:E29"/>
    <mergeCell ref="A18:E18"/>
    <mergeCell ref="B36:D36"/>
    <mergeCell ref="B35:D35"/>
    <mergeCell ref="A27:E27"/>
    <mergeCell ref="A30:E30"/>
    <mergeCell ref="A26:E26"/>
    <mergeCell ref="A25:E25"/>
    <mergeCell ref="A16:E16"/>
    <mergeCell ref="L24:M24"/>
    <mergeCell ref="J24:K24"/>
    <mergeCell ref="A19:E19"/>
    <mergeCell ref="A20:E20"/>
    <mergeCell ref="F24:G24"/>
    <mergeCell ref="G23:H23"/>
    <mergeCell ref="S14:T14"/>
    <mergeCell ref="N18:P18"/>
    <mergeCell ref="F22:G22"/>
    <mergeCell ref="F18:H18"/>
    <mergeCell ref="K14:L14"/>
    <mergeCell ref="K20:L20"/>
    <mergeCell ref="F19:G19"/>
    <mergeCell ref="F21:G21"/>
    <mergeCell ref="J21:K21"/>
    <mergeCell ref="J19:K19"/>
    <mergeCell ref="AV7:AZ12"/>
    <mergeCell ref="X16:Y16"/>
    <mergeCell ref="P16:Q16"/>
    <mergeCell ref="N16:O16"/>
    <mergeCell ref="AH7:AJ12"/>
    <mergeCell ref="AP7:AR12"/>
    <mergeCell ref="AK14:AM14"/>
    <mergeCell ref="AN14:AO14"/>
    <mergeCell ref="AF14:AG14"/>
    <mergeCell ref="AH14:AJ14"/>
    <mergeCell ref="AN17:AO17"/>
    <mergeCell ref="AP17:AR17"/>
    <mergeCell ref="Z15:AB15"/>
    <mergeCell ref="A11:E11"/>
    <mergeCell ref="A12:E12"/>
    <mergeCell ref="F16:G16"/>
    <mergeCell ref="S7:T12"/>
    <mergeCell ref="Q7:Q12"/>
    <mergeCell ref="U7:U12"/>
    <mergeCell ref="V7:V12"/>
    <mergeCell ref="BO13:BU13"/>
    <mergeCell ref="AS13:AU15"/>
    <mergeCell ref="A15:E15"/>
    <mergeCell ref="J15:L15"/>
    <mergeCell ref="L13:M13"/>
    <mergeCell ref="T13:U13"/>
    <mergeCell ref="R13:S13"/>
    <mergeCell ref="R15:T15"/>
    <mergeCell ref="Z13:AA13"/>
    <mergeCell ref="BG13:BN13"/>
    <mergeCell ref="I3:N3"/>
    <mergeCell ref="I5:N5"/>
    <mergeCell ref="K7:L12"/>
    <mergeCell ref="J13:K13"/>
    <mergeCell ref="I4:N4"/>
    <mergeCell ref="M7:M12"/>
    <mergeCell ref="N7:N12"/>
    <mergeCell ref="I7:I12"/>
    <mergeCell ref="J7:J12"/>
    <mergeCell ref="F7:F12"/>
    <mergeCell ref="F30:G30"/>
    <mergeCell ref="F28:G28"/>
    <mergeCell ref="F27:G27"/>
    <mergeCell ref="G20:H20"/>
    <mergeCell ref="F25:G25"/>
    <mergeCell ref="G29:H29"/>
    <mergeCell ref="A17:E17"/>
    <mergeCell ref="A22:E22"/>
    <mergeCell ref="AK36:AQ36"/>
    <mergeCell ref="AH20:AJ20"/>
    <mergeCell ref="AN20:AO20"/>
    <mergeCell ref="AD23:AE23"/>
    <mergeCell ref="AK20:AM20"/>
    <mergeCell ref="AF20:AG20"/>
    <mergeCell ref="AH29:AJ29"/>
    <mergeCell ref="AH35:AX35"/>
    <mergeCell ref="AS19:AU21"/>
    <mergeCell ref="AM33:AO33"/>
    <mergeCell ref="AK23:AM23"/>
    <mergeCell ref="AN26:AO26"/>
    <mergeCell ref="AN29:AO29"/>
    <mergeCell ref="AK26:AM26"/>
    <mergeCell ref="AK29:AM29"/>
    <mergeCell ref="AN23:AO23"/>
    <mergeCell ref="V18:X18"/>
    <mergeCell ref="A24:E24"/>
    <mergeCell ref="A23:E23"/>
    <mergeCell ref="A21:E21"/>
    <mergeCell ref="H21:I21"/>
    <mergeCell ref="H24:I24"/>
    <mergeCell ref="K23:L23"/>
    <mergeCell ref="AH17:AJ17"/>
    <mergeCell ref="AF26:AG26"/>
    <mergeCell ref="AD26:AE26"/>
    <mergeCell ref="AD29:AE29"/>
    <mergeCell ref="AF29:AG29"/>
    <mergeCell ref="AF23:AG23"/>
    <mergeCell ref="AH23:AJ23"/>
    <mergeCell ref="AD20:AE20"/>
    <mergeCell ref="AD17:AE17"/>
    <mergeCell ref="AF17:AG17"/>
    <mergeCell ref="I36:N36"/>
    <mergeCell ref="J30:K30"/>
    <mergeCell ref="J27:K27"/>
    <mergeCell ref="L27:M27"/>
    <mergeCell ref="S33:T33"/>
    <mergeCell ref="AH26:AJ26"/>
    <mergeCell ref="K26:L26"/>
    <mergeCell ref="AH33:AL33"/>
    <mergeCell ref="I35:N35"/>
    <mergeCell ref="AA14:AB14"/>
    <mergeCell ref="H30:I30"/>
    <mergeCell ref="H27:I27"/>
    <mergeCell ref="G26:H26"/>
    <mergeCell ref="R36:U36"/>
    <mergeCell ref="R35:U35"/>
    <mergeCell ref="J28:K28"/>
    <mergeCell ref="K29:L29"/>
    <mergeCell ref="K33:L33"/>
    <mergeCell ref="L30:M30"/>
    <mergeCell ref="U2:AG3"/>
    <mergeCell ref="U4:AC5"/>
    <mergeCell ref="AF7:AG12"/>
    <mergeCell ref="W7:X12"/>
    <mergeCell ref="AA7:AB12"/>
    <mergeCell ref="AE4:AG5"/>
    <mergeCell ref="Z7:Z12"/>
    <mergeCell ref="AC7:AC12"/>
    <mergeCell ref="P3:T3"/>
    <mergeCell ref="AD14:AE14"/>
    <mergeCell ref="J22:K22"/>
    <mergeCell ref="G7:H12"/>
    <mergeCell ref="L21:M21"/>
    <mergeCell ref="H16:I16"/>
    <mergeCell ref="O17:P17"/>
    <mergeCell ref="V16:W16"/>
    <mergeCell ref="AD7:AE12"/>
    <mergeCell ref="W17:X17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1" r:id="rId2"/>
  <ignoredErrors>
    <ignoredError sqref="F7:F12 I7 I8:J12 M7 G8:H12 G7:H7 K8:M12 K7:L7 H3:H4 A13:E13 A17:E17 B14:E14" unlockedFormula="1"/>
    <ignoredError sqref="BL13:BN13 BA15 BA14 AX14:AZ14 AX15:AZ15 AX13:BA13 AV13:AW13 AH15:AJ15 AI14:AJ14 AN15:AO15 AO14 AF15:AG15 AG14 AF14 AE14 J14 M14 R14 U14 AQ14:AR14 AP15:AR15 AT13:AU13 AS14:AU15 AV15:AW15 AV14:AW14 AS13 BA27 AV18:AW18 AV17:AW17 J18:K18 J17:K17 AS17:AU18 AG17 AF18:AG18 I17 F17 BA18 BA17 AX17:AZ17 AX18:AZ18 BH15 BH18 BT17 BT15:BU15 BT18:BU18 BP18:BS18 BP15:BS15 BO15 BO18 BP14:BQ14 BO17:BS17 BN15 BL18 BL15 BN18 BM15 BN14 BM18 BM17:BN17 S13 BG13:BH13 AH18:AJ18 AN18:AO18 AO17 AK18:AM18 AP18:AR18 AD18:AE18 AE17 AD17 AD15:AE15 V17 L18:M18 L17:N17 Y17 Q17" evalError="1" unlockedFormula="1"/>
    <ignoredError sqref="AD18:AE18 AE17 AD17 AD15:AE15" evalError="1" formula="1" unlockedFormula="1"/>
    <ignoredError sqref="BO13:BU13 AD14 AE13:AR13 AK15:AM15 AC14 BB27 BI15:BK15 BI18:BK18 BG17:BL17 BU17 BH14 BT14:BU14 Z14 AH17:AJ17 AH16:AU16 AN17 AP17:AR17 BJ14:BM14 AF17" evalError="1"/>
    <ignoredError sqref="V17 L18:M18 L17:N17 Y17 Q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N17" sqref="N17"/>
    </sheetView>
  </sheetViews>
  <sheetFormatPr defaultColWidth="11.421875" defaultRowHeight="12.75"/>
  <cols>
    <col min="1" max="1" width="14.421875" style="0" bestFit="1" customWidth="1"/>
    <col min="2" max="2" width="7.7109375" style="0" customWidth="1"/>
    <col min="3" max="3" width="21.00390625" style="0" bestFit="1" customWidth="1"/>
    <col min="4" max="4" width="4.8515625" style="0" customWidth="1"/>
    <col min="5" max="5" width="9.57421875" style="0" customWidth="1"/>
    <col min="6" max="6" width="23.0039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4.421875" style="0" bestFit="1" customWidth="1"/>
    <col min="11" max="11" width="15.28125" style="0" bestFit="1" customWidth="1"/>
    <col min="12" max="12" width="18.00390625" style="0" bestFit="1" customWidth="1"/>
    <col min="13" max="13" width="8.7109375" style="0" customWidth="1"/>
    <col min="14" max="14" width="12.7109375" style="0" customWidth="1"/>
    <col min="15" max="15" width="3.28125" style="0" customWidth="1"/>
    <col min="17" max="17" width="19.57421875" style="0" customWidth="1"/>
    <col min="18" max="18" width="14.8515625" style="0" customWidth="1"/>
    <col min="19" max="19" width="0.13671875" style="0" customWidth="1"/>
    <col min="20" max="20" width="6.00390625" style="0" bestFit="1" customWidth="1"/>
    <col min="21" max="21" width="6.7109375" style="0" bestFit="1" customWidth="1"/>
    <col min="22" max="22" width="8.140625" style="0" bestFit="1" customWidth="1"/>
    <col min="23" max="23" width="10.57421875" style="0" bestFit="1" customWidth="1"/>
    <col min="24" max="24" width="5.421875" style="0" bestFit="1" customWidth="1"/>
    <col min="25" max="25" width="6.7109375" style="0" bestFit="1" customWidth="1"/>
    <col min="26" max="26" width="6.7109375" style="0" customWidth="1"/>
    <col min="27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98"/>
    </row>
    <row r="2" spans="7:12" ht="12.75">
      <c r="G2" s="344" t="s">
        <v>45</v>
      </c>
      <c r="H2" s="345"/>
      <c r="I2" s="345"/>
      <c r="J2" s="345"/>
      <c r="K2" s="345"/>
      <c r="L2" s="346"/>
    </row>
    <row r="3" spans="7:12" ht="13.5" thickBot="1">
      <c r="G3" s="347"/>
      <c r="H3" s="348"/>
      <c r="I3" s="348"/>
      <c r="J3" s="348"/>
      <c r="K3" s="348"/>
      <c r="L3" s="349"/>
    </row>
    <row r="4" ht="13.5" thickBot="1"/>
    <row r="5" spans="1:39" ht="19.5" customHeight="1" thickBot="1">
      <c r="A5" s="104"/>
      <c r="B5" s="104"/>
      <c r="C5" s="104"/>
      <c r="D5" s="104"/>
      <c r="E5" s="104"/>
      <c r="F5" s="350" t="s">
        <v>50</v>
      </c>
      <c r="G5" s="351"/>
      <c r="H5" s="351"/>
      <c r="I5" s="351"/>
      <c r="J5" s="351"/>
      <c r="K5" s="351"/>
      <c r="L5" s="351"/>
      <c r="M5" s="351"/>
      <c r="N5" s="352"/>
      <c r="O5" s="104"/>
      <c r="P5" s="104"/>
      <c r="Q5" s="104"/>
      <c r="R5" s="104"/>
      <c r="S5" s="104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339" t="s">
        <v>42</v>
      </c>
      <c r="R6" s="340"/>
      <c r="S6" s="340"/>
      <c r="T6" s="340"/>
      <c r="U6" s="340"/>
      <c r="V6" s="340"/>
      <c r="W6" s="340"/>
      <c r="X6" s="340"/>
      <c r="Y6" s="340"/>
      <c r="Z6" s="341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34" t="s">
        <v>26</v>
      </c>
      <c r="B7" s="142"/>
      <c r="C7" s="134" t="s">
        <v>16</v>
      </c>
      <c r="D7" s="143" t="s">
        <v>28</v>
      </c>
      <c r="E7" s="144"/>
      <c r="F7" s="148" t="s">
        <v>52</v>
      </c>
      <c r="G7" s="147"/>
      <c r="H7" s="145"/>
      <c r="I7" s="134" t="s">
        <v>37</v>
      </c>
      <c r="J7" s="133" t="s">
        <v>34</v>
      </c>
      <c r="K7" s="133" t="s">
        <v>35</v>
      </c>
      <c r="L7" s="133"/>
      <c r="M7" s="134" t="s">
        <v>39</v>
      </c>
      <c r="N7" s="146"/>
      <c r="P7" s="65"/>
      <c r="Q7" s="114" t="s">
        <v>34</v>
      </c>
      <c r="R7" s="115" t="s">
        <v>43</v>
      </c>
      <c r="S7" s="115" t="s">
        <v>36</v>
      </c>
      <c r="T7" s="115" t="s">
        <v>31</v>
      </c>
      <c r="U7" s="115" t="s">
        <v>44</v>
      </c>
      <c r="V7" s="115" t="s">
        <v>8</v>
      </c>
      <c r="W7" s="115" t="s">
        <v>9</v>
      </c>
      <c r="X7" s="115" t="s">
        <v>10</v>
      </c>
      <c r="Y7" s="115" t="s">
        <v>11</v>
      </c>
      <c r="Z7" s="116" t="s">
        <v>12</v>
      </c>
      <c r="AB7" s="7"/>
    </row>
    <row r="8" spans="1:28" ht="19.5" customHeight="1" thickBot="1">
      <c r="A8" s="134" t="s">
        <v>27</v>
      </c>
      <c r="B8" s="142"/>
      <c r="C8" s="134" t="s">
        <v>17</v>
      </c>
      <c r="D8" s="143" t="s">
        <v>29</v>
      </c>
      <c r="E8" s="144"/>
      <c r="F8" s="148" t="s">
        <v>54</v>
      </c>
      <c r="G8" s="147"/>
      <c r="H8" s="145"/>
      <c r="I8" s="147">
        <v>1</v>
      </c>
      <c r="J8" s="168" t="s">
        <v>56</v>
      </c>
      <c r="K8" s="168" t="s">
        <v>57</v>
      </c>
      <c r="L8" s="150"/>
      <c r="M8" s="134"/>
      <c r="N8" s="146"/>
      <c r="P8" s="66"/>
      <c r="Q8" s="126" t="str">
        <f>Tabelle2!J8</f>
        <v>Tobias</v>
      </c>
      <c r="R8" s="126" t="str">
        <f>Tabelle2!K8</f>
        <v>Schramm</v>
      </c>
      <c r="S8" s="126">
        <f>Tabelle2!L8</f>
        <v>0</v>
      </c>
      <c r="T8" s="101">
        <f>Tabelle1!AD14</f>
        <v>52</v>
      </c>
      <c r="U8" s="101">
        <f>Tabelle1!AF14</f>
        <v>120</v>
      </c>
      <c r="V8" s="167">
        <f>Tabelle1!AH14</f>
        <v>0.433</v>
      </c>
      <c r="W8" s="167">
        <f>Tabelle1!AK14</f>
        <v>0.5</v>
      </c>
      <c r="X8" s="101">
        <f>Tabelle1!AN14</f>
        <v>3</v>
      </c>
      <c r="Y8" s="101">
        <f>Tabelle1!AP14</f>
        <v>4</v>
      </c>
      <c r="Z8" s="101">
        <f>Tabelle1!AS13</f>
        <v>1</v>
      </c>
      <c r="AB8" s="7"/>
    </row>
    <row r="9" spans="1:28" ht="19.5" customHeight="1" thickBot="1">
      <c r="A9" s="134"/>
      <c r="B9" s="142" t="s">
        <v>51</v>
      </c>
      <c r="C9" s="134" t="s">
        <v>18</v>
      </c>
      <c r="D9" s="143" t="s">
        <v>2</v>
      </c>
      <c r="E9" s="144"/>
      <c r="F9" s="148" t="s">
        <v>55</v>
      </c>
      <c r="G9" s="147"/>
      <c r="H9" s="145"/>
      <c r="I9" s="147">
        <v>2</v>
      </c>
      <c r="J9" s="168" t="s">
        <v>59</v>
      </c>
      <c r="K9" s="168" t="s">
        <v>58</v>
      </c>
      <c r="L9" s="150"/>
      <c r="M9" s="134"/>
      <c r="N9" s="146"/>
      <c r="P9" s="66"/>
      <c r="Q9" s="126" t="str">
        <f>Tabelle2!J9</f>
        <v>Tom</v>
      </c>
      <c r="R9" s="126" t="str">
        <f>Tabelle2!K9</f>
        <v>Löwe</v>
      </c>
      <c r="S9" s="126">
        <f>Tabelle2!L9</f>
        <v>0</v>
      </c>
      <c r="T9" s="101">
        <f>Tabelle1!AD17</f>
        <v>46</v>
      </c>
      <c r="U9" s="101">
        <f>Tabelle1!AF17</f>
        <v>120</v>
      </c>
      <c r="V9" s="167">
        <f>Tabelle1!AH17</f>
        <v>0.383</v>
      </c>
      <c r="W9" s="167">
        <f>Tabelle1!AK17</f>
        <v>0.5</v>
      </c>
      <c r="X9" s="101">
        <f>Tabelle1!AN17</f>
        <v>4</v>
      </c>
      <c r="Y9" s="101">
        <f>Tabelle1!AP17</f>
        <v>2</v>
      </c>
      <c r="Z9" s="101">
        <f>Tabelle1!AS16</f>
        <v>2</v>
      </c>
      <c r="AB9" s="7"/>
    </row>
    <row r="10" spans="1:28" ht="19.5" customHeight="1" thickBot="1">
      <c r="A10" s="134"/>
      <c r="B10" s="145"/>
      <c r="C10" s="134"/>
      <c r="D10" s="143" t="s">
        <v>30</v>
      </c>
      <c r="E10" s="144"/>
      <c r="F10" s="149">
        <v>30</v>
      </c>
      <c r="G10" s="148">
        <v>40</v>
      </c>
      <c r="H10" s="145"/>
      <c r="I10" s="150"/>
      <c r="J10" s="150"/>
      <c r="K10" s="150"/>
      <c r="L10" s="150"/>
      <c r="M10" s="133"/>
      <c r="N10" s="134"/>
      <c r="P10" s="66"/>
      <c r="Q10" s="108"/>
      <c r="R10" s="108"/>
      <c r="S10" s="108"/>
      <c r="T10" s="111"/>
      <c r="U10" s="111"/>
      <c r="V10" s="112"/>
      <c r="W10" s="112"/>
      <c r="X10" s="111"/>
      <c r="Y10" s="111"/>
      <c r="Z10" s="111"/>
      <c r="AA10" s="113"/>
      <c r="AB10" s="7"/>
    </row>
    <row r="11" spans="1:28" ht="19.5" customHeight="1" thickBot="1">
      <c r="A11" s="134"/>
      <c r="B11" s="145"/>
      <c r="C11" s="145"/>
      <c r="D11" s="143" t="s">
        <v>32</v>
      </c>
      <c r="E11" s="144"/>
      <c r="F11" s="157">
        <v>40824</v>
      </c>
      <c r="G11" s="147"/>
      <c r="H11" s="145"/>
      <c r="I11" s="150"/>
      <c r="J11" s="150"/>
      <c r="K11" s="150"/>
      <c r="L11" s="150"/>
      <c r="M11" s="133"/>
      <c r="N11" s="134"/>
      <c r="P11" s="66"/>
      <c r="Q11" s="108"/>
      <c r="R11" s="108"/>
      <c r="S11" s="108"/>
      <c r="T11" s="111"/>
      <c r="U11" s="111"/>
      <c r="V11" s="112"/>
      <c r="W11" s="112"/>
      <c r="X11" s="111"/>
      <c r="Y11" s="111"/>
      <c r="Z11" s="111"/>
      <c r="AA11" s="113"/>
      <c r="AB11" s="7"/>
    </row>
    <row r="12" spans="1:39" ht="19.5" customHeight="1" thickBot="1">
      <c r="A12" s="134"/>
      <c r="B12" s="145"/>
      <c r="C12" s="145"/>
      <c r="D12" s="143" t="s">
        <v>33</v>
      </c>
      <c r="E12" s="144"/>
      <c r="F12" s="148" t="s">
        <v>53</v>
      </c>
      <c r="G12" s="147"/>
      <c r="H12" s="134"/>
      <c r="I12" s="145"/>
      <c r="J12" s="134"/>
      <c r="K12" s="134"/>
      <c r="L12" s="134"/>
      <c r="M12" s="134"/>
      <c r="N12" s="134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34"/>
      <c r="B13" s="145"/>
      <c r="C13" s="145"/>
      <c r="D13" s="145"/>
      <c r="E13" s="134"/>
      <c r="F13" s="145"/>
      <c r="G13" s="134"/>
      <c r="H13" s="134"/>
      <c r="I13" s="145"/>
      <c r="J13" s="134"/>
      <c r="K13" s="134"/>
      <c r="L13" s="134"/>
      <c r="M13" s="134"/>
      <c r="N13" s="134"/>
      <c r="P13" s="1"/>
      <c r="Q13" s="29"/>
      <c r="R13" s="29"/>
      <c r="S13" s="29"/>
      <c r="T13" s="29"/>
      <c r="U13" s="29"/>
      <c r="V13" s="29"/>
      <c r="W13" s="29"/>
      <c r="X13" s="29"/>
      <c r="Y13" s="29"/>
      <c r="Z13" s="1"/>
      <c r="AA13" s="1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34"/>
      <c r="B14" s="145"/>
      <c r="C14" s="145"/>
      <c r="D14" s="145"/>
      <c r="E14" s="134"/>
      <c r="F14" s="145"/>
      <c r="G14" s="134"/>
      <c r="H14" s="134"/>
      <c r="I14" s="145"/>
      <c r="J14" s="151"/>
      <c r="K14" s="151"/>
      <c r="L14" s="145"/>
      <c r="M14" s="134"/>
      <c r="N14" s="134"/>
      <c r="P14" s="1"/>
      <c r="Q14" s="29"/>
      <c r="R14" s="29"/>
      <c r="S14" s="29"/>
      <c r="T14" s="29"/>
      <c r="U14" s="29"/>
      <c r="V14" s="29"/>
      <c r="W14" s="99"/>
      <c r="X14" s="99"/>
      <c r="Y14" s="99"/>
      <c r="Z14" s="1"/>
      <c r="AA14" s="1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34"/>
      <c r="B15" s="145"/>
      <c r="C15" s="145"/>
      <c r="D15" s="145"/>
      <c r="E15" s="134"/>
      <c r="F15" s="145"/>
      <c r="G15" s="134"/>
      <c r="H15" s="134"/>
      <c r="I15" s="145"/>
      <c r="J15" s="151"/>
      <c r="K15" s="151"/>
      <c r="L15" s="145"/>
      <c r="M15" s="134"/>
      <c r="N15" s="146"/>
      <c r="P15" s="1"/>
      <c r="Q15" s="29"/>
      <c r="R15" s="29"/>
      <c r="S15" s="29"/>
      <c r="T15" s="29"/>
      <c r="U15" s="29"/>
      <c r="V15" s="29"/>
      <c r="W15" s="99"/>
      <c r="X15" s="99"/>
      <c r="Y15" s="99"/>
      <c r="Z15" s="1"/>
      <c r="AA15" s="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8.75" thickBot="1">
      <c r="A16" s="134"/>
      <c r="B16" s="134"/>
      <c r="C16" s="134"/>
      <c r="D16" s="134"/>
      <c r="E16" s="134"/>
      <c r="F16" s="134"/>
      <c r="G16" s="134"/>
      <c r="H16" s="152" t="s">
        <v>31</v>
      </c>
      <c r="I16" s="152" t="s">
        <v>44</v>
      </c>
      <c r="J16" s="152" t="s">
        <v>10</v>
      </c>
      <c r="K16" s="153" t="s">
        <v>39</v>
      </c>
      <c r="L16" s="152" t="s">
        <v>31</v>
      </c>
      <c r="M16" s="152" t="s">
        <v>44</v>
      </c>
      <c r="N16" s="152" t="s">
        <v>10</v>
      </c>
      <c r="O16" s="65"/>
      <c r="P16" s="65"/>
      <c r="Q16" s="69"/>
      <c r="R16" s="69"/>
      <c r="S16" s="69"/>
      <c r="T16" s="69"/>
      <c r="U16" s="69"/>
      <c r="V16" s="69"/>
      <c r="W16" s="127"/>
      <c r="X16" s="127"/>
      <c r="Y16" s="127"/>
      <c r="Z16" s="65"/>
      <c r="AA16" s="6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34" t="s">
        <v>38</v>
      </c>
      <c r="B17" s="342" t="str">
        <f>CONCATENATE(Tabelle2!J8,", "&amp;Tabelle2!K8)</f>
        <v>Tobias, Schramm</v>
      </c>
      <c r="C17" s="343"/>
      <c r="D17" s="152" t="s">
        <v>39</v>
      </c>
      <c r="E17" s="342" t="str">
        <f>CONCATENATE(Tabelle2!J9,", "&amp;Tabelle2!K9)</f>
        <v>Tom, Löwe</v>
      </c>
      <c r="F17" s="343"/>
      <c r="G17" s="134"/>
      <c r="H17" s="154">
        <v>20</v>
      </c>
      <c r="I17" s="154">
        <v>40</v>
      </c>
      <c r="J17" s="154">
        <v>3</v>
      </c>
      <c r="K17" s="153" t="s">
        <v>39</v>
      </c>
      <c r="L17" s="154">
        <v>18</v>
      </c>
      <c r="M17" s="155">
        <f>IF(I17&gt;0,I17,"")</f>
        <v>40</v>
      </c>
      <c r="N17" s="154">
        <v>2</v>
      </c>
      <c r="O17" s="65"/>
      <c r="P17" s="65"/>
      <c r="Q17" s="69"/>
      <c r="R17" s="69"/>
      <c r="S17" s="69"/>
      <c r="T17" s="69"/>
      <c r="U17" s="69"/>
      <c r="V17" s="69"/>
      <c r="W17" s="69" t="s">
        <v>31</v>
      </c>
      <c r="X17" s="69" t="s">
        <v>44</v>
      </c>
      <c r="Y17" s="69" t="s">
        <v>10</v>
      </c>
      <c r="Z17" s="65"/>
      <c r="AA17" s="65"/>
      <c r="AB17" s="9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34" t="s">
        <v>40</v>
      </c>
      <c r="B18" s="342" t="str">
        <f>CONCATENATE(Tabelle2!J8,", "&amp;Tabelle2!K8)</f>
        <v>Tobias, Schramm</v>
      </c>
      <c r="C18" s="343"/>
      <c r="D18" s="152" t="s">
        <v>39</v>
      </c>
      <c r="E18" s="342" t="str">
        <f>CONCATENATE(Tabelle2!J9,", "&amp;Tabelle2!K9)</f>
        <v>Tom, Löwe</v>
      </c>
      <c r="F18" s="343"/>
      <c r="G18" s="134"/>
      <c r="H18" s="156">
        <v>19</v>
      </c>
      <c r="I18" s="154">
        <v>40</v>
      </c>
      <c r="J18" s="154">
        <v>3</v>
      </c>
      <c r="K18" s="153" t="s">
        <v>39</v>
      </c>
      <c r="L18" s="154">
        <v>20</v>
      </c>
      <c r="M18" s="155">
        <f>IF(I18&gt;0,I18,"")</f>
        <v>40</v>
      </c>
      <c r="N18" s="154">
        <v>4</v>
      </c>
      <c r="O18" s="65"/>
      <c r="P18" s="65"/>
      <c r="Q18" s="69" t="str">
        <f>CONCATENATE(Tabelle2!B17,"   "&amp;Tabelle2!D17,"   "&amp;Tabelle2!E17)</f>
        <v>Tobias, Schramm   :   Tom, Löwe</v>
      </c>
      <c r="R18" s="69"/>
      <c r="S18" s="69"/>
      <c r="T18" s="69"/>
      <c r="U18" s="69"/>
      <c r="V18" s="69"/>
      <c r="W18" s="127">
        <f>Tabelle2!H17</f>
        <v>20</v>
      </c>
      <c r="X18" s="127">
        <f>Tabelle2!I17</f>
        <v>40</v>
      </c>
      <c r="Y18" s="127">
        <f>Tabelle2!J17</f>
        <v>3</v>
      </c>
      <c r="Z18" s="65"/>
      <c r="AA18" s="65"/>
      <c r="AB18" s="9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34" t="s">
        <v>41</v>
      </c>
      <c r="B19" s="342" t="str">
        <f>CONCATENATE(Tabelle2!J8,", "&amp;Tabelle2!K8)</f>
        <v>Tobias, Schramm</v>
      </c>
      <c r="C19" s="343"/>
      <c r="D19" s="152" t="s">
        <v>39</v>
      </c>
      <c r="E19" s="342" t="str">
        <f>CONCATENATE(Tabelle2!J9,", "&amp;Tabelle2!K9)</f>
        <v>Tom, Löwe</v>
      </c>
      <c r="F19" s="343"/>
      <c r="G19" s="134"/>
      <c r="H19" s="154">
        <v>13</v>
      </c>
      <c r="I19" s="154">
        <v>40</v>
      </c>
      <c r="J19" s="154">
        <v>2</v>
      </c>
      <c r="K19" s="153" t="s">
        <v>39</v>
      </c>
      <c r="L19" s="154">
        <v>8</v>
      </c>
      <c r="M19" s="155">
        <f>IF(I19&gt;0,I19,"")</f>
        <v>40</v>
      </c>
      <c r="N19" s="154">
        <v>1</v>
      </c>
      <c r="O19" s="29"/>
      <c r="P19" s="29"/>
      <c r="Q19" s="69" t="str">
        <f>CONCATENATE(Tabelle2!B18,"   "&amp;Tabelle2!D18,"   "&amp;Tabelle2!E18)</f>
        <v>Tobias, Schramm   :   Tom, Löwe</v>
      </c>
      <c r="R19" s="69"/>
      <c r="S19" s="69"/>
      <c r="T19" s="69"/>
      <c r="U19" s="69"/>
      <c r="V19" s="69"/>
      <c r="W19" s="127">
        <f>Tabelle2!H18</f>
        <v>19</v>
      </c>
      <c r="X19" s="127">
        <f>Tabelle2!I18</f>
        <v>40</v>
      </c>
      <c r="Y19" s="127">
        <f>Tabelle2!J18</f>
        <v>3</v>
      </c>
      <c r="Z19" s="65"/>
      <c r="AA19" s="65"/>
      <c r="AB19" s="9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.75">
      <c r="A20" s="106"/>
      <c r="B20" s="106"/>
      <c r="C20" s="106"/>
      <c r="D20" s="106"/>
      <c r="E20" s="106"/>
      <c r="F20" s="106"/>
      <c r="G20" s="102"/>
      <c r="H20" s="110"/>
      <c r="I20" s="110"/>
      <c r="J20" s="110"/>
      <c r="K20" s="109"/>
      <c r="L20" s="110"/>
      <c r="M20" s="110"/>
      <c r="N20" s="110"/>
      <c r="P20" s="1"/>
      <c r="Q20" s="69" t="str">
        <f>CONCATENATE(Tabelle2!B19,"   "&amp;Tabelle2!D19,"   "&amp;Tabelle2!E19)</f>
        <v>Tobias, Schramm   :   Tom, Löwe</v>
      </c>
      <c r="R20" s="69"/>
      <c r="S20" s="69"/>
      <c r="T20" s="69"/>
      <c r="U20" s="69"/>
      <c r="V20" s="69"/>
      <c r="W20" s="127">
        <f>Tabelle2!H19</f>
        <v>13</v>
      </c>
      <c r="X20" s="127">
        <f>Tabelle2!I19</f>
        <v>40</v>
      </c>
      <c r="Y20" s="127">
        <f>Tabelle2!J19</f>
        <v>2</v>
      </c>
      <c r="Z20" s="29"/>
      <c r="AA20" s="29"/>
      <c r="AB20" s="9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>
      <c r="A21" s="102"/>
      <c r="B21" s="106"/>
      <c r="C21" s="106"/>
      <c r="D21" s="70"/>
      <c r="E21" s="106"/>
      <c r="F21" s="106"/>
      <c r="G21" s="102"/>
      <c r="H21" s="110"/>
      <c r="I21" s="110"/>
      <c r="J21" s="110"/>
      <c r="K21" s="109"/>
      <c r="L21" s="110"/>
      <c r="M21" s="110"/>
      <c r="N21" s="110"/>
      <c r="P21" s="1"/>
      <c r="Q21" s="69" t="str">
        <f>CONCATENATE(Tabelle2!E17,"   "&amp;Tabelle2!M7,"   "&amp;Tabelle2!B17)</f>
        <v>Tom, Löwe   :   Tobias, Schramm</v>
      </c>
      <c r="R21" s="69"/>
      <c r="S21" s="69"/>
      <c r="T21" s="69"/>
      <c r="U21" s="69"/>
      <c r="V21" s="69"/>
      <c r="W21" s="127">
        <f>Tabelle2!L17</f>
        <v>18</v>
      </c>
      <c r="X21" s="127">
        <f>Tabelle2!M17</f>
        <v>40</v>
      </c>
      <c r="Y21" s="127">
        <f>Tabelle2!N17</f>
        <v>2</v>
      </c>
      <c r="Z21" s="99"/>
      <c r="AA21" s="99"/>
      <c r="AB21" s="9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02"/>
      <c r="B22" s="103"/>
      <c r="C22" s="103"/>
      <c r="D22" s="70"/>
      <c r="E22" s="103"/>
      <c r="F22" s="103"/>
      <c r="G22" s="102"/>
      <c r="H22" s="110"/>
      <c r="I22" s="110"/>
      <c r="J22" s="110"/>
      <c r="K22" s="110"/>
      <c r="L22" s="110"/>
      <c r="M22" s="110"/>
      <c r="N22" s="110"/>
      <c r="P22" s="1"/>
      <c r="Q22" s="69" t="str">
        <f>CONCATENATE(Tabelle2!E18,"   "&amp;Tabelle2!M7,"   "&amp;Tabelle2!B18)</f>
        <v>Tom, Löwe   :   Tobias, Schramm</v>
      </c>
      <c r="R22" s="69"/>
      <c r="S22" s="69"/>
      <c r="T22" s="69"/>
      <c r="U22" s="69"/>
      <c r="V22" s="69"/>
      <c r="W22" s="127">
        <f>Tabelle2!L18</f>
        <v>20</v>
      </c>
      <c r="X22" s="127">
        <f>Tabelle2!M18</f>
        <v>40</v>
      </c>
      <c r="Y22" s="127">
        <f>Tabelle2!N18</f>
        <v>4</v>
      </c>
      <c r="Z22" s="99"/>
      <c r="AA22" s="99"/>
      <c r="AB22" s="9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.75">
      <c r="A23" s="102"/>
      <c r="B23" s="106"/>
      <c r="C23" s="106"/>
      <c r="D23" s="70"/>
      <c r="E23" s="106"/>
      <c r="F23" s="106"/>
      <c r="G23" s="102"/>
      <c r="H23" s="110"/>
      <c r="I23" s="110"/>
      <c r="J23" s="110"/>
      <c r="K23" s="109"/>
      <c r="L23" s="110"/>
      <c r="M23" s="110"/>
      <c r="N23" s="110"/>
      <c r="P23" s="1"/>
      <c r="Q23" s="69" t="str">
        <f>CONCATENATE(Tabelle2!E19,"   "&amp;Tabelle2!M7,"   "&amp;Tabelle2!B19)</f>
        <v>Tom, Löwe   :   Tobias, Schramm</v>
      </c>
      <c r="R23" s="69"/>
      <c r="S23" s="69"/>
      <c r="T23" s="69"/>
      <c r="U23" s="69"/>
      <c r="V23" s="69"/>
      <c r="W23" s="127">
        <f>Tabelle2!L19</f>
        <v>8</v>
      </c>
      <c r="X23" s="127">
        <f>Tabelle2!M19</f>
        <v>40</v>
      </c>
      <c r="Y23" s="127">
        <f>Tabelle2!N19</f>
        <v>1</v>
      </c>
      <c r="Z23" s="99"/>
      <c r="AA23" s="99"/>
      <c r="AB23" s="9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.75">
      <c r="A24" s="102"/>
      <c r="B24" s="106"/>
      <c r="C24" s="106"/>
      <c r="D24" s="70"/>
      <c r="E24" s="106"/>
      <c r="F24" s="106"/>
      <c r="G24" s="102"/>
      <c r="H24" s="110"/>
      <c r="I24" s="110"/>
      <c r="J24" s="110"/>
      <c r="K24" s="109"/>
      <c r="L24" s="110"/>
      <c r="M24" s="110"/>
      <c r="N24" s="110"/>
      <c r="P24" s="1"/>
      <c r="Q24" s="69"/>
      <c r="R24" s="69"/>
      <c r="S24" s="69"/>
      <c r="T24" s="69"/>
      <c r="U24" s="69"/>
      <c r="V24" s="69"/>
      <c r="W24" s="127"/>
      <c r="X24" s="127"/>
      <c r="Y24" s="127"/>
      <c r="Z24" s="99"/>
      <c r="AA24" s="99"/>
      <c r="AB24" s="9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67"/>
      <c r="B25" s="29"/>
      <c r="C25" s="29"/>
      <c r="D25" s="29"/>
      <c r="E25" s="25"/>
      <c r="F25" s="25"/>
      <c r="G25" s="25"/>
      <c r="H25" s="108"/>
      <c r="I25" s="108"/>
      <c r="J25" s="107"/>
      <c r="K25" s="107"/>
      <c r="L25" s="108"/>
      <c r="M25" s="108"/>
      <c r="N25" s="69"/>
      <c r="P25" s="1"/>
      <c r="Q25" s="29"/>
      <c r="R25" s="29"/>
      <c r="S25" s="29"/>
      <c r="T25" s="29"/>
      <c r="U25" s="29"/>
      <c r="V25" s="29"/>
      <c r="W25" s="99"/>
      <c r="X25" s="99"/>
      <c r="Y25" s="99"/>
      <c r="Z25" s="99"/>
      <c r="AA25" s="99"/>
      <c r="AB25" s="9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67"/>
      <c r="B26" s="29"/>
      <c r="C26" s="29"/>
      <c r="D26" s="29"/>
      <c r="E26" s="25"/>
      <c r="F26" s="25"/>
      <c r="G26" s="25"/>
      <c r="H26" s="108"/>
      <c r="I26" s="108"/>
      <c r="J26" s="107"/>
      <c r="K26" s="107"/>
      <c r="L26" s="108"/>
      <c r="M26" s="108"/>
      <c r="N26" s="69"/>
      <c r="P26" s="1"/>
      <c r="Q26" s="29"/>
      <c r="R26" s="29"/>
      <c r="S26" s="29"/>
      <c r="T26" s="29"/>
      <c r="U26" s="29"/>
      <c r="V26" s="29"/>
      <c r="W26" s="99"/>
      <c r="X26" s="99"/>
      <c r="Y26" s="99"/>
      <c r="Z26" s="99"/>
      <c r="AA26" s="99"/>
      <c r="AB26" s="9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67"/>
      <c r="B27" s="29"/>
      <c r="C27" s="29"/>
      <c r="D27" s="29"/>
      <c r="E27" s="25"/>
      <c r="F27" s="25"/>
      <c r="G27" s="25"/>
      <c r="H27" s="7"/>
      <c r="I27" s="7"/>
      <c r="J27" s="26"/>
      <c r="K27" s="26"/>
      <c r="L27" s="25"/>
      <c r="M27" s="7"/>
      <c r="N27" s="75"/>
      <c r="P27" s="1"/>
      <c r="Q27" s="29"/>
      <c r="R27" s="29"/>
      <c r="S27" s="29"/>
      <c r="T27" s="29"/>
      <c r="U27" s="29"/>
      <c r="V27" s="29"/>
      <c r="W27" s="99"/>
      <c r="X27" s="99"/>
      <c r="Y27" s="99"/>
      <c r="Z27" s="99"/>
      <c r="AA27" s="99"/>
      <c r="AB27" s="9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67"/>
      <c r="B28" s="29"/>
      <c r="C28" s="29"/>
      <c r="D28" s="29"/>
      <c r="E28" s="25"/>
      <c r="F28" s="25"/>
      <c r="G28" s="25"/>
      <c r="H28" s="7"/>
      <c r="I28" s="7"/>
      <c r="J28" s="26"/>
      <c r="K28" s="26"/>
      <c r="L28" s="25"/>
      <c r="M28" s="7"/>
      <c r="N28" s="75"/>
      <c r="P28" s="105"/>
      <c r="Q28" s="53"/>
      <c r="R28" s="53"/>
      <c r="S28" s="53"/>
      <c r="T28" s="53"/>
      <c r="U28" s="53"/>
      <c r="V28" s="29"/>
      <c r="W28" s="99"/>
      <c r="X28" s="99"/>
      <c r="Y28" s="99"/>
      <c r="Z28" s="99"/>
      <c r="AA28" s="99"/>
      <c r="AB28" s="9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67"/>
      <c r="B29" s="29"/>
      <c r="C29" s="29"/>
      <c r="D29" s="29"/>
      <c r="E29" s="25"/>
      <c r="F29" s="25"/>
      <c r="G29" s="25"/>
      <c r="H29" s="7"/>
      <c r="I29" s="7"/>
      <c r="J29" s="26"/>
      <c r="K29" s="26"/>
      <c r="L29" s="25"/>
      <c r="M29" s="7"/>
      <c r="N29" s="75"/>
      <c r="P29" s="105"/>
      <c r="Q29" s="53"/>
      <c r="R29" s="53"/>
      <c r="S29" s="53"/>
      <c r="T29" s="53"/>
      <c r="U29" s="53"/>
      <c r="V29" s="29"/>
      <c r="W29" s="99"/>
      <c r="X29" s="99"/>
      <c r="Y29" s="99"/>
      <c r="Z29" s="99"/>
      <c r="AA29" s="99"/>
      <c r="AB29" s="96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67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75"/>
      <c r="P30" s="105"/>
      <c r="Q30" s="53"/>
      <c r="R30" s="53"/>
      <c r="S30" s="53"/>
      <c r="T30" s="53"/>
      <c r="U30" s="53"/>
      <c r="V30" s="29"/>
      <c r="W30" s="99"/>
      <c r="X30" s="99"/>
      <c r="Y30" s="99"/>
      <c r="Z30" s="99"/>
      <c r="AA30" s="99"/>
      <c r="AB30" s="9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67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75"/>
      <c r="P31" s="105"/>
      <c r="Q31" s="53"/>
      <c r="R31" s="53"/>
      <c r="S31" s="53"/>
      <c r="T31" s="53"/>
      <c r="U31" s="53"/>
      <c r="V31" s="29"/>
      <c r="W31" s="99"/>
      <c r="X31" s="99"/>
      <c r="Y31" s="99"/>
      <c r="Z31" s="99"/>
      <c r="AA31" s="99"/>
      <c r="AB31" s="9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67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75"/>
      <c r="P32" s="105"/>
      <c r="Q32" s="53"/>
      <c r="R32" s="53"/>
      <c r="S32" s="53"/>
      <c r="T32" s="53"/>
      <c r="U32" s="53"/>
      <c r="V32" s="29"/>
      <c r="W32" s="99"/>
      <c r="X32" s="99"/>
      <c r="Y32" s="99"/>
      <c r="Z32" s="99"/>
      <c r="AA32" s="99"/>
      <c r="AB32" s="9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67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75"/>
      <c r="P33" s="105"/>
      <c r="Q33" s="53"/>
      <c r="R33" s="53"/>
      <c r="S33" s="53"/>
      <c r="T33" s="53"/>
      <c r="U33" s="53"/>
      <c r="V33" s="29"/>
      <c r="W33" s="99"/>
      <c r="X33" s="99"/>
      <c r="Y33" s="99"/>
      <c r="Z33" s="99"/>
      <c r="AA33" s="99"/>
      <c r="AB33" s="9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67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75"/>
      <c r="P34" s="105"/>
      <c r="Q34" s="53"/>
      <c r="R34" s="53"/>
      <c r="S34" s="53"/>
      <c r="T34" s="53"/>
      <c r="U34" s="53"/>
      <c r="V34" s="29"/>
      <c r="W34" s="99"/>
      <c r="X34" s="99"/>
      <c r="Y34" s="99"/>
      <c r="Z34" s="65"/>
      <c r="AA34" s="65"/>
      <c r="AB34" s="9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67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75"/>
      <c r="P35" s="105"/>
      <c r="Q35" s="53"/>
      <c r="R35" s="53"/>
      <c r="S35" s="53"/>
      <c r="T35" s="53"/>
      <c r="U35" s="53"/>
      <c r="V35" s="29"/>
      <c r="W35" s="99"/>
      <c r="X35" s="99"/>
      <c r="Y35" s="99"/>
      <c r="Z35" s="65"/>
      <c r="AA35" s="65"/>
      <c r="AB35" s="96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67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75"/>
      <c r="P36" s="105"/>
      <c r="Q36" s="53"/>
      <c r="R36" s="53"/>
      <c r="S36" s="53"/>
      <c r="T36" s="53"/>
      <c r="U36" s="53"/>
      <c r="V36" s="29"/>
      <c r="W36" s="99"/>
      <c r="X36" s="99"/>
      <c r="Y36" s="99"/>
      <c r="Z36" s="65"/>
      <c r="AA36" s="65"/>
      <c r="AB36" s="9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75"/>
      <c r="P37" s="105"/>
      <c r="Q37" s="53"/>
      <c r="R37" s="53"/>
      <c r="S37" s="53"/>
      <c r="T37" s="53"/>
      <c r="U37" s="53"/>
      <c r="V37" s="29"/>
      <c r="W37" s="99"/>
      <c r="X37" s="99"/>
      <c r="Y37" s="99"/>
      <c r="Z37" s="65"/>
      <c r="AA37" s="65"/>
      <c r="AB37" s="96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75"/>
      <c r="P38" s="105"/>
      <c r="Q38" s="53"/>
      <c r="R38" s="53"/>
      <c r="S38" s="53"/>
      <c r="T38" s="53"/>
      <c r="U38" s="53"/>
      <c r="V38" s="29"/>
      <c r="W38" s="99"/>
      <c r="X38" s="99"/>
      <c r="Y38" s="99"/>
      <c r="Z38" s="65"/>
      <c r="AA38" s="65"/>
      <c r="AB38" s="9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68"/>
      <c r="E39" s="25"/>
      <c r="F39" s="25"/>
      <c r="G39" s="25"/>
      <c r="H39" s="25"/>
      <c r="I39" s="25"/>
      <c r="J39" s="26"/>
      <c r="K39" s="26"/>
      <c r="L39" s="25"/>
      <c r="M39" s="25"/>
      <c r="N39" s="75"/>
      <c r="P39" s="105"/>
      <c r="Q39" s="53"/>
      <c r="R39" s="53"/>
      <c r="S39" s="53"/>
      <c r="T39" s="53"/>
      <c r="U39" s="53"/>
      <c r="V39" s="29"/>
      <c r="W39" s="99"/>
      <c r="X39" s="99"/>
      <c r="Y39" s="99"/>
      <c r="Z39" s="65"/>
      <c r="AA39" s="65"/>
      <c r="AB39" s="9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68"/>
      <c r="E40" s="25"/>
      <c r="F40" s="25"/>
      <c r="G40" s="25"/>
      <c r="H40" s="25"/>
      <c r="I40" s="25"/>
      <c r="J40" s="25"/>
      <c r="K40" s="9"/>
      <c r="L40" s="25"/>
      <c r="M40" s="25"/>
      <c r="N40" s="75"/>
      <c r="P40" s="1"/>
      <c r="Q40" s="29"/>
      <c r="R40" s="29"/>
      <c r="S40" s="29"/>
      <c r="T40" s="29"/>
      <c r="U40" s="29"/>
      <c r="V40" s="29"/>
      <c r="W40" s="29"/>
      <c r="X40" s="29"/>
      <c r="Y40" s="29"/>
      <c r="Z40" s="65"/>
      <c r="AA40" s="65"/>
      <c r="AB40" s="9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75"/>
      <c r="P41" s="1"/>
      <c r="Q41" s="29"/>
      <c r="R41" s="29"/>
      <c r="S41" s="29"/>
      <c r="T41" s="29"/>
      <c r="U41" s="29"/>
      <c r="V41" s="29"/>
      <c r="W41" s="29"/>
      <c r="X41" s="29"/>
      <c r="Y41" s="29"/>
      <c r="Z41" s="65"/>
      <c r="AA41" s="65"/>
      <c r="AB41" s="9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68"/>
      <c r="E42" s="25"/>
      <c r="F42" s="25"/>
      <c r="G42" s="25"/>
      <c r="H42" s="25"/>
      <c r="I42" s="25"/>
      <c r="J42" s="25"/>
      <c r="K42" s="9"/>
      <c r="L42" s="25"/>
      <c r="M42" s="25"/>
      <c r="N42" s="75"/>
      <c r="P42" s="1"/>
      <c r="Q42" s="100"/>
      <c r="R42" s="100"/>
      <c r="S42" s="100"/>
      <c r="T42" s="100"/>
      <c r="U42" s="100"/>
      <c r="V42" s="100"/>
      <c r="W42" s="100"/>
      <c r="X42" s="100"/>
      <c r="Y42" s="100"/>
      <c r="Z42" s="65"/>
      <c r="AA42" s="65"/>
      <c r="AB42" s="9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68"/>
      <c r="E43" s="25"/>
      <c r="F43" s="25"/>
      <c r="G43" s="25"/>
      <c r="H43" s="25"/>
      <c r="I43" s="25"/>
      <c r="J43" s="25"/>
      <c r="K43" s="9"/>
      <c r="L43" s="25"/>
      <c r="M43" s="25"/>
      <c r="N43" s="75"/>
      <c r="P43" s="1"/>
      <c r="Q43" s="100"/>
      <c r="R43" s="100"/>
      <c r="S43" s="100"/>
      <c r="T43" s="100"/>
      <c r="U43" s="100"/>
      <c r="V43" s="100"/>
      <c r="W43" s="100"/>
      <c r="X43" s="100"/>
      <c r="Y43" s="100"/>
      <c r="Z43" s="65"/>
      <c r="AA43" s="65"/>
      <c r="AB43" s="9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5"/>
      <c r="P44" s="1"/>
      <c r="Q44" s="100"/>
      <c r="R44" s="100"/>
      <c r="S44" s="100"/>
      <c r="T44" s="100"/>
      <c r="U44" s="100"/>
      <c r="V44" s="100"/>
      <c r="W44" s="100"/>
      <c r="X44" s="100"/>
      <c r="Y44" s="100"/>
      <c r="Z44" s="65"/>
      <c r="AA44" s="65"/>
      <c r="AB44" s="9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68"/>
      <c r="E45" s="25"/>
      <c r="F45" s="25"/>
      <c r="G45" s="25"/>
      <c r="H45" s="25"/>
      <c r="I45" s="25"/>
      <c r="J45" s="25"/>
      <c r="K45" s="9"/>
      <c r="L45" s="25"/>
      <c r="M45" s="25"/>
      <c r="N45" s="75"/>
      <c r="P45" s="1"/>
      <c r="Q45" s="100"/>
      <c r="R45" s="100"/>
      <c r="S45" s="100"/>
      <c r="T45" s="100"/>
      <c r="U45" s="100"/>
      <c r="V45" s="100"/>
      <c r="W45" s="100"/>
      <c r="X45" s="100"/>
      <c r="Y45" s="100"/>
      <c r="Z45" s="65"/>
      <c r="AA45" s="65"/>
      <c r="AB45" s="9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68"/>
      <c r="E46" s="25"/>
      <c r="F46" s="25"/>
      <c r="G46" s="25"/>
      <c r="H46" s="25"/>
      <c r="I46" s="25"/>
      <c r="J46" s="25"/>
      <c r="K46" s="9"/>
      <c r="L46" s="25"/>
      <c r="M46" s="25"/>
      <c r="N46" s="75"/>
      <c r="P46" s="1"/>
      <c r="Q46" s="1"/>
      <c r="R46" s="1"/>
      <c r="S46" s="1"/>
      <c r="T46" s="1"/>
      <c r="U46" s="1"/>
      <c r="V46" s="1"/>
      <c r="W46" s="1"/>
      <c r="X46" s="29"/>
      <c r="Y46" s="29"/>
      <c r="Z46" s="65"/>
      <c r="AA46" s="65"/>
      <c r="AB46" s="9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5"/>
      <c r="P47" s="1"/>
      <c r="Q47" s="1"/>
      <c r="R47" s="1"/>
      <c r="S47" s="1"/>
      <c r="T47" s="1"/>
      <c r="U47" s="1"/>
      <c r="V47" s="1"/>
      <c r="W47" s="1"/>
      <c r="X47" s="29"/>
      <c r="Y47" s="29"/>
      <c r="Z47" s="65"/>
      <c r="AA47" s="65"/>
      <c r="AB47" s="9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5"/>
      <c r="X48" s="29"/>
      <c r="Y48" s="29"/>
      <c r="Z48" s="65"/>
      <c r="AA48" s="65"/>
      <c r="AB48" s="9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76"/>
      <c r="X49" s="100"/>
      <c r="Y49" s="100"/>
      <c r="Z49" s="1"/>
      <c r="AA49" s="1"/>
      <c r="AB49" s="97"/>
    </row>
    <row r="50" spans="14:28" ht="12.75">
      <c r="N50" s="76"/>
      <c r="X50" s="100"/>
      <c r="Y50" s="100"/>
      <c r="Z50" s="1"/>
      <c r="AA50" s="1"/>
      <c r="AB50" s="97"/>
    </row>
    <row r="51" spans="14:28" ht="12.75">
      <c r="N51" s="76"/>
      <c r="X51" s="100"/>
      <c r="Y51" s="100"/>
      <c r="Z51" s="1"/>
      <c r="AA51" s="1"/>
      <c r="AB51" s="97"/>
    </row>
    <row r="52" spans="14:28" ht="12.75">
      <c r="N52" s="76"/>
      <c r="X52" s="100"/>
      <c r="Y52" s="100"/>
      <c r="Z52" s="1"/>
      <c r="AA52" s="1"/>
      <c r="AB52" s="97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97"/>
    </row>
    <row r="54" spans="15:28" ht="12.75"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spans="15:28" ht="12.75"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spans="15:28" ht="12.75"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spans="15:28" ht="12.75"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spans="15:28" ht="12.75"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9">
    <mergeCell ref="Q6:Z6"/>
    <mergeCell ref="B19:C19"/>
    <mergeCell ref="E19:F19"/>
    <mergeCell ref="G2:L3"/>
    <mergeCell ref="B17:C17"/>
    <mergeCell ref="B18:C18"/>
    <mergeCell ref="E17:F17"/>
    <mergeCell ref="E18:F18"/>
    <mergeCell ref="F5:N5"/>
  </mergeCells>
  <conditionalFormatting sqref="N23:N24 N21 H23:J24 L21 L23:L24 H21:J21">
    <cfRule type="cellIs" priority="13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Tom</cp:lastModifiedBy>
  <cp:lastPrinted>2010-09-13T19:37:46Z</cp:lastPrinted>
  <dcterms:created xsi:type="dcterms:W3CDTF">2007-05-06T21:17:12Z</dcterms:created>
  <dcterms:modified xsi:type="dcterms:W3CDTF">2012-04-21T20:04:58Z</dcterms:modified>
  <cp:category/>
  <cp:version/>
  <cp:contentType/>
  <cp:contentStatus/>
</cp:coreProperties>
</file>