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239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<sst xmlns="http://schemas.openxmlformats.org/spreadsheetml/2006/main" count="102" uniqueCount="49">
  <si>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</si>
  <si>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</si>
  <si>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</si>
  <si>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</si>
  <si>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</si>
  <si>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</si>
  <si>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</si>
  <si>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</si>
  <si>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</si>
  <si>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</si>
  <si>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</si>
  <si>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</si>
  <si>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</si>
  <si>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</si>
  <si>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</si>
  <si>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</si>
  <si>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</si>
  <si>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</si>
  <si>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</si>
  <si>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</si>
  <si>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</si>
  <si>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</si>
  <si>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</si>
  <si>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</si>
  <si>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</si>
  <si>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</si>
  <si>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</si>
  <si>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</si>
  <si>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</si>
  <si>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r>
      <t xml:space="preserve">               BIGKKD Copyright </t>
    </r>
    <r>
      <rPr>
        <sz val="8"/>
        <rFont val="Arial"/>
        <family val="0"/>
      </rPr>
      <t>© Ralf Meyes 6.2006</t>
    </r>
  </si>
  <si>
    <r>
      <t xml:space="preserve">                                 BIGKKD Copyright </t>
    </r>
    <r>
      <rPr>
        <sz val="8"/>
        <rFont val="Arial"/>
        <family val="0"/>
      </rPr>
      <t>© Ralf Meyes 6.2006</t>
    </r>
  </si>
  <si>
    <t>Bezirksliga</t>
  </si>
  <si>
    <t>BF Lobberich 1</t>
  </si>
  <si>
    <t>Löwe</t>
  </si>
  <si>
    <t>Roland</t>
  </si>
  <si>
    <t>Siebes</t>
  </si>
  <si>
    <t>Fred</t>
  </si>
  <si>
    <t>Tom</t>
  </si>
  <si>
    <t>Bahr (E)</t>
  </si>
  <si>
    <t>Friedhelm</t>
  </si>
  <si>
    <t>Hoang</t>
  </si>
  <si>
    <t>BC Hilden 1</t>
  </si>
  <si>
    <t>Colajanni</t>
  </si>
  <si>
    <t>Felice</t>
  </si>
  <si>
    <t>Wallitzer</t>
  </si>
  <si>
    <t>Jörg</t>
  </si>
  <si>
    <t>Ott (E)</t>
  </si>
  <si>
    <t>Peters</t>
  </si>
  <si>
    <t>Heinz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</si>
</sst>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/>
      <bottom style="hair"/>
    </border>
    <border>
      <left/>
      <right style="thin"/>
      <top style="medium"/>
      <bottom style="medium"/>
    </border>
    <border>
      <left/>
      <right/>
      <top style="medium"/>
      <bottom style="hair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dotted"/>
    </border>
    <border>
      <left/>
      <right style="medium"/>
      <top/>
      <bottom style="dotted"/>
    </border>
    <border>
      <left/>
      <right/>
      <top style="dotted"/>
      <bottom/>
    </border>
    <border>
      <left/>
      <right style="medium"/>
      <top style="dotted"/>
      <bottom/>
    </border>
    <border>
      <left/>
      <right style="medium"/>
      <top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hair"/>
    </border>
    <border>
      <left style="thin"/>
      <right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183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165" fontId="12" fillId="0" borderId="24" xfId="0" applyNumberFormat="1" applyFont="1" applyBorder="1" applyAlignment="1" applyProtection="1">
      <alignment horizontal="center" vertical="center"/>
      <protection/>
    </xf>
    <xf numFmtId="165" fontId="12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12" fillId="0" borderId="27" xfId="0" applyNumberFormat="1" applyFont="1" applyBorder="1" applyAlignment="1" applyProtection="1">
      <alignment horizontal="center" vertical="center"/>
      <protection locked="0"/>
    </xf>
    <xf numFmtId="0" fontId="12" fillId="0" borderId="28" xfId="0" applyNumberFormat="1" applyFont="1" applyBorder="1" applyAlignment="1" applyProtection="1">
      <alignment horizontal="center" vertical="center"/>
      <protection locked="0"/>
    </xf>
    <xf numFmtId="0" fontId="12" fillId="0" borderId="29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3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 quotePrefix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165" fontId="12" fillId="0" borderId="32" xfId="0" applyNumberFormat="1" applyFont="1" applyBorder="1" applyAlignment="1" applyProtection="1">
      <alignment horizontal="center" vertical="center"/>
      <protection/>
    </xf>
    <xf numFmtId="165" fontId="12" fillId="0" borderId="19" xfId="0" applyNumberFormat="1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34" xfId="0" applyNumberFormat="1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 textRotation="90"/>
      <protection/>
    </xf>
    <xf numFmtId="0" fontId="0" fillId="0" borderId="37" xfId="0" applyFont="1" applyBorder="1" applyAlignment="1" applyProtection="1">
      <alignment horizontal="center" vertical="center" textRotation="90"/>
      <protection/>
    </xf>
    <xf numFmtId="0" fontId="12" fillId="0" borderId="26" xfId="0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 textRotation="90"/>
      <protection/>
    </xf>
    <xf numFmtId="0" fontId="10" fillId="0" borderId="37" xfId="0" applyFont="1" applyBorder="1" applyAlignment="1" applyProtection="1">
      <alignment horizontal="center" vertical="center" textRotation="90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165" fontId="12" fillId="0" borderId="26" xfId="0" applyNumberFormat="1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4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46" xfId="0" applyFont="1" applyBorder="1" applyAlignment="1" applyProtection="1">
      <alignment horizontal="center"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14" fontId="12" fillId="0" borderId="46" xfId="0" applyNumberFormat="1" applyFont="1" applyBorder="1" applyAlignment="1" applyProtection="1">
      <alignment horizontal="center" vertical="center"/>
      <protection locked="0"/>
    </xf>
    <xf numFmtId="14" fontId="12" fillId="0" borderId="47" xfId="0" applyNumberFormat="1" applyFont="1" applyBorder="1" applyAlignment="1" applyProtection="1">
      <alignment horizontal="center" vertical="center"/>
      <protection locked="0"/>
    </xf>
    <xf numFmtId="14" fontId="12" fillId="0" borderId="44" xfId="0" applyNumberFormat="1" applyFont="1" applyBorder="1" applyAlignment="1" applyProtection="1">
      <alignment horizontal="center" vertical="center"/>
      <protection locked="0"/>
    </xf>
    <xf numFmtId="14" fontId="12" fillId="0" borderId="45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14" fontId="12" fillId="0" borderId="46" xfId="0" applyNumberFormat="1" applyFont="1" applyBorder="1" applyAlignment="1" applyProtection="1">
      <alignment horizontal="center" vertical="center"/>
      <protection/>
    </xf>
    <xf numFmtId="14" fontId="12" fillId="0" borderId="47" xfId="0" applyNumberFormat="1" applyFont="1" applyBorder="1" applyAlignment="1" applyProtection="1">
      <alignment horizontal="center" vertical="center"/>
      <protection/>
    </xf>
    <xf numFmtId="14" fontId="12" fillId="0" borderId="44" xfId="0" applyNumberFormat="1" applyFont="1" applyBorder="1" applyAlignment="1" applyProtection="1">
      <alignment horizontal="center" vertical="center"/>
      <protection/>
    </xf>
    <xf numFmtId="14" fontId="12" fillId="0" borderId="45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17" fillId="0" borderId="49" xfId="0" applyFont="1" applyBorder="1" applyAlignment="1" applyProtection="1">
      <alignment horizontal="right"/>
      <protection/>
    </xf>
    <xf numFmtId="0" fontId="17" fillId="0" borderId="49" xfId="0" applyFont="1" applyBorder="1" applyAlignment="1">
      <alignment horizontal="right"/>
    </xf>
    <xf numFmtId="0" fontId="17" fillId="0" borderId="50" xfId="0" applyFont="1" applyBorder="1" applyAlignment="1">
      <alignment horizontal="right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horizontal="left" vertical="center"/>
      <protection/>
    </xf>
    <xf numFmtId="0" fontId="13" fillId="0" borderId="51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6" fillId="0" borderId="51" xfId="0" applyFont="1" applyBorder="1" applyAlignment="1" applyProtection="1">
      <alignment horizontal="left" vertical="center"/>
      <protection/>
    </xf>
    <xf numFmtId="0" fontId="13" fillId="0" borderId="32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3" fillId="32" borderId="18" xfId="0" applyFont="1" applyFill="1" applyBorder="1" applyAlignment="1">
      <alignment horizontal="center"/>
    </xf>
    <xf numFmtId="0" fontId="13" fillId="32" borderId="23" xfId="0" applyFont="1" applyFill="1" applyBorder="1" applyAlignment="1">
      <alignment horizontal="center"/>
    </xf>
    <xf numFmtId="0" fontId="13" fillId="32" borderId="19" xfId="0" applyFont="1" applyFill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I17" sqref="I17:I18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bestFit="1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5" width="9.28125" style="0" customWidth="1"/>
    <col min="16" max="16" width="5.421875" style="0" bestFit="1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13" t="s">
        <v>23</v>
      </c>
      <c r="B1" s="114"/>
      <c r="C1" s="114"/>
      <c r="D1" s="114"/>
      <c r="E1" s="114"/>
      <c r="F1" s="14"/>
      <c r="G1" s="97" t="s">
        <v>1</v>
      </c>
      <c r="H1" s="139" t="s">
        <v>31</v>
      </c>
      <c r="I1" s="139"/>
      <c r="J1" s="139"/>
      <c r="K1" s="139"/>
      <c r="L1" s="139"/>
      <c r="M1" s="139"/>
      <c r="N1" s="139"/>
      <c r="O1" s="139"/>
      <c r="P1" s="139"/>
      <c r="Q1" s="14"/>
      <c r="R1" s="97" t="s">
        <v>2</v>
      </c>
      <c r="S1" s="128">
        <v>223</v>
      </c>
      <c r="T1" s="129"/>
    </row>
    <row r="2" spans="1:20" ht="16.5">
      <c r="A2" s="115"/>
      <c r="B2" s="116"/>
      <c r="C2" s="116"/>
      <c r="D2" s="116"/>
      <c r="E2" s="116"/>
      <c r="F2" s="15"/>
      <c r="G2" s="132"/>
      <c r="H2" s="140"/>
      <c r="I2" s="140"/>
      <c r="J2" s="140"/>
      <c r="K2" s="140"/>
      <c r="L2" s="140"/>
      <c r="M2" s="140"/>
      <c r="N2" s="140"/>
      <c r="O2" s="140"/>
      <c r="P2" s="140"/>
      <c r="Q2" s="17"/>
      <c r="R2" s="132"/>
      <c r="S2" s="130"/>
      <c r="T2" s="131"/>
    </row>
    <row r="3" spans="1:20" ht="12.75" customHeight="1">
      <c r="A3" s="115"/>
      <c r="B3" s="116"/>
      <c r="C3" s="116"/>
      <c r="D3" s="116"/>
      <c r="E3" s="116"/>
      <c r="F3" s="16"/>
      <c r="G3" s="132" t="s">
        <v>3</v>
      </c>
      <c r="H3" s="133" t="s">
        <v>4</v>
      </c>
      <c r="I3" s="133"/>
      <c r="J3" s="133"/>
      <c r="K3" s="133"/>
      <c r="L3" s="133"/>
      <c r="M3" s="133"/>
      <c r="N3" s="133"/>
      <c r="O3" s="133"/>
      <c r="P3" s="133"/>
      <c r="Q3" s="18"/>
      <c r="R3" s="132" t="s">
        <v>5</v>
      </c>
      <c r="S3" s="135">
        <v>40925</v>
      </c>
      <c r="T3" s="136"/>
    </row>
    <row r="4" spans="1:20" ht="16.5">
      <c r="A4" s="115"/>
      <c r="B4" s="116"/>
      <c r="C4" s="116"/>
      <c r="D4" s="116"/>
      <c r="E4" s="116"/>
      <c r="F4" s="15"/>
      <c r="G4" s="132"/>
      <c r="H4" s="134"/>
      <c r="I4" s="134"/>
      <c r="J4" s="134"/>
      <c r="K4" s="134"/>
      <c r="L4" s="134"/>
      <c r="M4" s="134"/>
      <c r="N4" s="134"/>
      <c r="O4" s="134"/>
      <c r="P4" s="134"/>
      <c r="Q4" s="17"/>
      <c r="R4" s="132"/>
      <c r="S4" s="137"/>
      <c r="T4" s="138"/>
    </row>
    <row r="5" spans="1:20" ht="4.5" customHeight="1" thickBot="1">
      <c r="A5" s="115"/>
      <c r="B5" s="116"/>
      <c r="C5" s="116"/>
      <c r="D5" s="116"/>
      <c r="E5" s="1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17" t="s">
        <v>25</v>
      </c>
      <c r="J6" s="118"/>
      <c r="K6" s="118"/>
      <c r="L6" s="119"/>
      <c r="M6" s="97" t="s">
        <v>7</v>
      </c>
      <c r="N6" s="97"/>
      <c r="O6" s="97"/>
      <c r="P6" s="97"/>
      <c r="Q6" s="97"/>
      <c r="R6" s="97"/>
      <c r="S6" s="97"/>
      <c r="T6" s="98"/>
    </row>
    <row r="7" spans="1:20" ht="12.75" customHeight="1">
      <c r="A7" s="111" t="s">
        <v>41</v>
      </c>
      <c r="B7" s="99"/>
      <c r="C7" s="99"/>
      <c r="D7" s="99"/>
      <c r="E7" s="99"/>
      <c r="F7" s="99"/>
      <c r="G7" s="99"/>
      <c r="H7" s="99"/>
      <c r="I7" s="120">
        <f>IF(J21="","",IF(J21=L21,1,IF(J21&gt;L21,2,IF(J21&lt;L21,0))))</f>
        <v>0</v>
      </c>
      <c r="J7" s="122" t="s">
        <v>0</v>
      </c>
      <c r="K7" s="124">
        <f>IF(L21="","",IF(L21=J21,1,IF(L21&gt;J21,2,IF(L21&lt;J21,0))))</f>
        <v>2</v>
      </c>
      <c r="L7" s="125"/>
      <c r="M7" s="99" t="s">
        <v>32</v>
      </c>
      <c r="N7" s="99"/>
      <c r="O7" s="99"/>
      <c r="P7" s="99"/>
      <c r="Q7" s="99"/>
      <c r="R7" s="99"/>
      <c r="S7" s="99"/>
      <c r="T7" s="100"/>
    </row>
    <row r="8" spans="1:20" ht="13.5" customHeight="1" thickBot="1">
      <c r="A8" s="112"/>
      <c r="B8" s="101"/>
      <c r="C8" s="101"/>
      <c r="D8" s="101"/>
      <c r="E8" s="101"/>
      <c r="F8" s="101"/>
      <c r="G8" s="101"/>
      <c r="H8" s="101"/>
      <c r="I8" s="121"/>
      <c r="J8" s="123"/>
      <c r="K8" s="126"/>
      <c r="L8" s="127"/>
      <c r="M8" s="101"/>
      <c r="N8" s="101"/>
      <c r="O8" s="101"/>
      <c r="P8" s="101"/>
      <c r="Q8" s="101"/>
      <c r="R8" s="101"/>
      <c r="S8" s="101"/>
      <c r="T8" s="102"/>
    </row>
    <row r="9" spans="1:20" ht="13.5" customHeight="1">
      <c r="A9" s="23"/>
      <c r="B9" s="60" t="s">
        <v>13</v>
      </c>
      <c r="C9" s="60"/>
      <c r="D9" s="61"/>
      <c r="E9" s="51" t="s">
        <v>8</v>
      </c>
      <c r="F9" s="66"/>
      <c r="G9" s="44" t="s">
        <v>21</v>
      </c>
      <c r="H9" s="44" t="s">
        <v>20</v>
      </c>
      <c r="I9" s="67" t="s">
        <v>14</v>
      </c>
      <c r="J9" s="50" t="s">
        <v>9</v>
      </c>
      <c r="K9" s="51"/>
      <c r="L9" s="52"/>
      <c r="M9" s="64" t="s">
        <v>13</v>
      </c>
      <c r="N9" s="60"/>
      <c r="O9" s="61"/>
      <c r="P9" s="106" t="s">
        <v>8</v>
      </c>
      <c r="Q9" s="107"/>
      <c r="R9" s="104" t="s">
        <v>21</v>
      </c>
      <c r="S9" s="104" t="s">
        <v>20</v>
      </c>
      <c r="T9" s="109" t="s">
        <v>14</v>
      </c>
    </row>
    <row r="10" spans="1:20" ht="13.5" customHeight="1" thickBot="1">
      <c r="A10" s="24"/>
      <c r="B10" s="62" t="s">
        <v>22</v>
      </c>
      <c r="C10" s="62"/>
      <c r="D10" s="63"/>
      <c r="E10" s="51"/>
      <c r="F10" s="66"/>
      <c r="G10" s="44"/>
      <c r="H10" s="44"/>
      <c r="I10" s="67"/>
      <c r="J10" s="53"/>
      <c r="K10" s="54"/>
      <c r="L10" s="55"/>
      <c r="M10" s="65" t="s">
        <v>22</v>
      </c>
      <c r="N10" s="62"/>
      <c r="O10" s="63"/>
      <c r="P10" s="54"/>
      <c r="Q10" s="108"/>
      <c r="R10" s="105"/>
      <c r="S10" s="105"/>
      <c r="T10" s="110"/>
    </row>
    <row r="11" spans="1:20" ht="27" customHeight="1" thickBot="1">
      <c r="A11" s="93" t="s">
        <v>15</v>
      </c>
      <c r="B11" s="82" t="s">
        <v>42</v>
      </c>
      <c r="C11" s="69"/>
      <c r="D11" s="70"/>
      <c r="E11" s="78">
        <v>18</v>
      </c>
      <c r="F11" s="78"/>
      <c r="G11" s="83">
        <v>28</v>
      </c>
      <c r="H11" s="42">
        <f>IF(G11="","",TRUNC(E11/G11,3))</f>
        <v>0.642</v>
      </c>
      <c r="I11" s="49">
        <v>3</v>
      </c>
      <c r="J11" s="45">
        <f>IF(M11="nicht",2,IF(B11="nicht",0,IF(P11="","",IF(E11&gt;P11,2,IF(E11=P11,1,IF(E11&lt;P11,0))))))</f>
        <v>0</v>
      </c>
      <c r="K11" s="58" t="s">
        <v>0</v>
      </c>
      <c r="L11" s="56">
        <f>IF(B11="nicht",2,IF(M11="nicht",0,IF(P11="","",IF(J11=2,0,IF(J11=1,1,IF(J11=0,2))))))</f>
        <v>2</v>
      </c>
      <c r="M11" s="82" t="s">
        <v>33</v>
      </c>
      <c r="N11" s="69"/>
      <c r="O11" s="70"/>
      <c r="P11" s="71">
        <v>40</v>
      </c>
      <c r="Q11" s="71"/>
      <c r="R11" s="95">
        <f>IF(G11="","",SUM(G11))</f>
        <v>28</v>
      </c>
      <c r="S11" s="103">
        <f>IF(R11="","",TRUNC(P11/R11,3))</f>
        <v>1.428</v>
      </c>
      <c r="T11" s="47">
        <v>4</v>
      </c>
    </row>
    <row r="12" spans="1:20" ht="27" customHeight="1" thickBot="1">
      <c r="A12" s="94"/>
      <c r="B12" s="85" t="s">
        <v>43</v>
      </c>
      <c r="C12" s="80"/>
      <c r="D12" s="81"/>
      <c r="E12" s="40">
        <v>1</v>
      </c>
      <c r="F12" s="35"/>
      <c r="G12" s="84"/>
      <c r="H12" s="43"/>
      <c r="I12" s="48"/>
      <c r="J12" s="46"/>
      <c r="K12" s="59"/>
      <c r="L12" s="57"/>
      <c r="M12" s="85" t="s">
        <v>34</v>
      </c>
      <c r="N12" s="80"/>
      <c r="O12" s="81"/>
      <c r="P12" s="40">
        <v>1</v>
      </c>
      <c r="Q12" s="35"/>
      <c r="R12" s="96"/>
      <c r="S12" s="43"/>
      <c r="T12" s="48"/>
    </row>
    <row r="13" spans="1:20" ht="27" customHeight="1" thickBot="1">
      <c r="A13" s="93" t="s">
        <v>16</v>
      </c>
      <c r="B13" s="82" t="s">
        <v>47</v>
      </c>
      <c r="C13" s="69"/>
      <c r="D13" s="70"/>
      <c r="E13" s="71">
        <v>23</v>
      </c>
      <c r="F13" s="71"/>
      <c r="G13" s="83">
        <v>40</v>
      </c>
      <c r="H13" s="42">
        <f>IF(G13="","",TRUNC(E13/G13,3))</f>
        <v>0.575</v>
      </c>
      <c r="I13" s="49">
        <v>3</v>
      </c>
      <c r="J13" s="45">
        <f>IF(M13="nicht",2,IF(B13="nicht",0,IF(P13="","",IF(E13&gt;P13,2,IF(E13=P13,1,IF(E13&lt;P13,0))))))</f>
        <v>0</v>
      </c>
      <c r="K13" s="58" t="s">
        <v>0</v>
      </c>
      <c r="L13" s="56">
        <f>IF(B13="nicht",2,IF(M13="nicht",0,IF(P13="","",IF(J13=2,0,IF(J13=1,1,IF(J13=0,2))))))</f>
        <v>2</v>
      </c>
      <c r="M13" s="82" t="s">
        <v>35</v>
      </c>
      <c r="N13" s="69"/>
      <c r="O13" s="70"/>
      <c r="P13" s="71">
        <v>30</v>
      </c>
      <c r="Q13" s="71"/>
      <c r="R13" s="95">
        <f>IF(G13="","",SUM(G13))</f>
        <v>40</v>
      </c>
      <c r="S13" s="42">
        <f>IF(R13="","",TRUNC(P13/R13,3))</f>
        <v>0.75</v>
      </c>
      <c r="T13" s="49">
        <v>5</v>
      </c>
    </row>
    <row r="14" spans="1:20" ht="27" customHeight="1" thickBot="1">
      <c r="A14" s="94"/>
      <c r="B14" s="85" t="s">
        <v>48</v>
      </c>
      <c r="C14" s="80"/>
      <c r="D14" s="81"/>
      <c r="E14" s="40">
        <v>8</v>
      </c>
      <c r="F14" s="35"/>
      <c r="G14" s="84"/>
      <c r="H14" s="43"/>
      <c r="I14" s="48"/>
      <c r="J14" s="46"/>
      <c r="K14" s="59"/>
      <c r="L14" s="57"/>
      <c r="M14" s="85" t="s">
        <v>36</v>
      </c>
      <c r="N14" s="80"/>
      <c r="O14" s="81"/>
      <c r="P14" s="40">
        <v>8</v>
      </c>
      <c r="Q14" s="35"/>
      <c r="R14" s="96"/>
      <c r="S14" s="43"/>
      <c r="T14" s="48"/>
    </row>
    <row r="15" spans="1:20" ht="27" customHeight="1" thickBot="1">
      <c r="A15" s="93" t="s">
        <v>17</v>
      </c>
      <c r="B15" s="82" t="s">
        <v>44</v>
      </c>
      <c r="C15" s="69"/>
      <c r="D15" s="70"/>
      <c r="E15" s="71">
        <v>10</v>
      </c>
      <c r="F15" s="71"/>
      <c r="G15" s="83">
        <v>28</v>
      </c>
      <c r="H15" s="42">
        <f>IF(G15="","",TRUNC(E15/G15,3))</f>
        <v>0.357</v>
      </c>
      <c r="I15" s="49">
        <v>2</v>
      </c>
      <c r="J15" s="45">
        <f>IF(M15="nicht",2,IF(B15="nicht",0,IF(P15="","",IF(E15&gt;P15,2,IF(E15=P15,1,IF(E15&lt;P15,0))))))</f>
        <v>0</v>
      </c>
      <c r="K15" s="58" t="s">
        <v>0</v>
      </c>
      <c r="L15" s="56">
        <f>IF(B15="nicht",2,IF(M15="nicht",0,IF(P15="","",IF(J15=2,0,IF(J15=1,1,IF(J15=0,2))))))</f>
        <v>2</v>
      </c>
      <c r="M15" s="68" t="s">
        <v>33</v>
      </c>
      <c r="N15" s="69"/>
      <c r="O15" s="70"/>
      <c r="P15" s="71">
        <v>30</v>
      </c>
      <c r="Q15" s="71"/>
      <c r="R15" s="95">
        <f>IF(G15="","",SUM(G15))</f>
        <v>28</v>
      </c>
      <c r="S15" s="42">
        <f>IF(R15="","",TRUNC(P15/R15,3))</f>
        <v>1.071</v>
      </c>
      <c r="T15" s="49">
        <v>4</v>
      </c>
    </row>
    <row r="16" spans="1:20" ht="27" customHeight="1" thickBot="1">
      <c r="A16" s="94"/>
      <c r="B16" s="85" t="s">
        <v>45</v>
      </c>
      <c r="C16" s="80"/>
      <c r="D16" s="81"/>
      <c r="E16" s="40">
        <v>2</v>
      </c>
      <c r="F16" s="35"/>
      <c r="G16" s="84"/>
      <c r="H16" s="43"/>
      <c r="I16" s="48"/>
      <c r="J16" s="46"/>
      <c r="K16" s="59"/>
      <c r="L16" s="57"/>
      <c r="M16" s="85" t="s">
        <v>37</v>
      </c>
      <c r="N16" s="80"/>
      <c r="O16" s="81"/>
      <c r="P16" s="40">
        <v>2</v>
      </c>
      <c r="Q16" s="35"/>
      <c r="R16" s="96"/>
      <c r="S16" s="43"/>
      <c r="T16" s="48"/>
    </row>
    <row r="17" spans="1:20" ht="27" customHeight="1" thickBot="1">
      <c r="A17" s="93" t="s">
        <v>4</v>
      </c>
      <c r="B17" s="68" t="s">
        <v>46</v>
      </c>
      <c r="C17" s="69"/>
      <c r="D17" s="70"/>
      <c r="E17" s="78">
        <v>21</v>
      </c>
      <c r="F17" s="78"/>
      <c r="G17" s="83">
        <v>40</v>
      </c>
      <c r="H17" s="42">
        <f>IF(G17="","",TRUNC(E17/G17,3))</f>
        <v>0.525</v>
      </c>
      <c r="I17" s="49">
        <v>4</v>
      </c>
      <c r="J17" s="45">
        <f>IF(M17="nicht",2,IF(B17="nicht",0,IF(P17="","",IF(E17&gt;P17,2,IF(E17=P17,1,IF(E17&lt;P17,0))))))</f>
        <v>0</v>
      </c>
      <c r="K17" s="58" t="s">
        <v>0</v>
      </c>
      <c r="L17" s="56">
        <f>IF(B17="nicht",2,IF(M17="nicht",0,IF(P17="","",IF(J17=2,0,IF(J17=1,1,IF(J17=0,2))))))</f>
        <v>2</v>
      </c>
      <c r="M17" s="68" t="s">
        <v>38</v>
      </c>
      <c r="N17" s="69"/>
      <c r="O17" s="70"/>
      <c r="P17" s="78">
        <v>22</v>
      </c>
      <c r="Q17" s="78"/>
      <c r="R17" s="95">
        <f>IF(G17="","",SUM(G17))</f>
        <v>40</v>
      </c>
      <c r="S17" s="42">
        <f>IF(R17="","",TRUNC(P17/R17,3))</f>
        <v>0.55</v>
      </c>
      <c r="T17" s="49">
        <v>3</v>
      </c>
    </row>
    <row r="18" spans="1:20" ht="27" customHeight="1" thickBot="1">
      <c r="A18" s="94"/>
      <c r="B18" s="85" t="s">
        <v>40</v>
      </c>
      <c r="C18" s="80"/>
      <c r="D18" s="81"/>
      <c r="E18" s="40">
        <v>40</v>
      </c>
      <c r="F18" s="35"/>
      <c r="G18" s="84"/>
      <c r="H18" s="43"/>
      <c r="I18" s="48"/>
      <c r="J18" s="46"/>
      <c r="K18" s="59"/>
      <c r="L18" s="57"/>
      <c r="M18" s="85" t="s">
        <v>39</v>
      </c>
      <c r="N18" s="80"/>
      <c r="O18" s="81"/>
      <c r="P18" s="40">
        <v>40</v>
      </c>
      <c r="Q18" s="35"/>
      <c r="R18" s="96"/>
      <c r="S18" s="43"/>
      <c r="T18" s="48"/>
    </row>
    <row r="19" spans="1:20" ht="27" customHeight="1" thickBot="1">
      <c r="A19" s="87"/>
      <c r="B19" s="82"/>
      <c r="C19" s="69"/>
      <c r="D19" s="70"/>
      <c r="E19" s="71"/>
      <c r="F19" s="71"/>
      <c r="G19" s="89"/>
      <c r="H19" s="42">
        <f>IF(G19="","",TRUNC(E19/G19,3))</f>
      </c>
      <c r="I19" s="47"/>
      <c r="J19" s="45">
        <f>IF(M19="nicht",2,IF(B19="nicht",0,IF(P19="","",IF(E19&gt;P19,2,IF(E19=P19,1,IF(E19&lt;P19,0))))))</f>
      </c>
      <c r="K19" s="91" t="s">
        <v>0</v>
      </c>
      <c r="L19" s="56">
        <f>IF(B19="nicht",2,IF(M19="nicht",0,IF(P19="","",IF(J19=2,0,IF(J19=1,1,IF(J19=0,2))))))</f>
      </c>
      <c r="M19" s="82"/>
      <c r="N19" s="69"/>
      <c r="O19" s="70"/>
      <c r="P19" s="71"/>
      <c r="Q19" s="71"/>
      <c r="R19" s="95">
        <f>IF(G19="","",SUM(G19))</f>
      </c>
      <c r="S19" s="42">
        <f>IF(R19="","",TRUNC(P19/R19,3))</f>
      </c>
      <c r="T19" s="47"/>
    </row>
    <row r="20" spans="1:20" ht="27" customHeight="1" thickBot="1">
      <c r="A20" s="88"/>
      <c r="B20" s="85"/>
      <c r="C20" s="80"/>
      <c r="D20" s="81"/>
      <c r="E20" s="36"/>
      <c r="F20" s="37"/>
      <c r="G20" s="84"/>
      <c r="H20" s="43"/>
      <c r="I20" s="48"/>
      <c r="J20" s="90"/>
      <c r="K20" s="91"/>
      <c r="L20" s="92"/>
      <c r="M20" s="79"/>
      <c r="N20" s="80"/>
      <c r="O20" s="81"/>
      <c r="P20" s="36"/>
      <c r="Q20" s="37"/>
      <c r="R20" s="96"/>
      <c r="S20" s="43"/>
      <c r="T20" s="48"/>
    </row>
    <row r="21" spans="1:20" ht="27" customHeight="1" thickBot="1">
      <c r="A21" s="86" t="s">
        <v>10</v>
      </c>
      <c r="B21" s="74"/>
      <c r="C21" s="74"/>
      <c r="D21" s="75"/>
      <c r="E21" s="76">
        <f>IF(E11="","",SUM(E11+E13+E15+E17+E19))</f>
        <v>72</v>
      </c>
      <c r="F21" s="77"/>
      <c r="G21" s="38">
        <f>IF(G11="","",SUM(G11:G19))</f>
        <v>136</v>
      </c>
      <c r="H21" s="72">
        <f>IF(E21="","",TRUNC(E21/G21,3))</f>
        <v>0.529</v>
      </c>
      <c r="I21" s="73"/>
      <c r="J21" s="33">
        <f>IF(J11="","",SUM(J11:J19))</f>
        <v>0</v>
      </c>
      <c r="K21" s="39" t="s">
        <v>0</v>
      </c>
      <c r="L21" s="34">
        <f>IF(L11="","",SUM(L11:L19))</f>
        <v>8</v>
      </c>
      <c r="M21" s="74" t="s">
        <v>10</v>
      </c>
      <c r="N21" s="74"/>
      <c r="O21" s="75"/>
      <c r="P21" s="76">
        <f>IF(P11="","",SUM(P11+P13+P15+P17+P19))</f>
        <v>122</v>
      </c>
      <c r="Q21" s="77"/>
      <c r="R21" s="38">
        <f>IF(R11="","",SUM(R11:R19))</f>
        <v>136</v>
      </c>
      <c r="S21" s="72">
        <f>IF(P21="","",TRUNC(P21/R21,3))</f>
        <v>0.897</v>
      </c>
      <c r="T21" s="73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154"/>
      <c r="C25" s="154"/>
      <c r="D25" s="154"/>
      <c r="E25" s="154"/>
      <c r="F25" s="154"/>
      <c r="G25" s="154"/>
      <c r="H25" s="154"/>
      <c r="I25" s="154"/>
      <c r="J25" s="26"/>
      <c r="K25" s="26"/>
      <c r="L25" s="26"/>
      <c r="M25" s="6" t="s">
        <v>18</v>
      </c>
      <c r="N25" s="29"/>
      <c r="O25" s="145"/>
      <c r="P25" s="145"/>
      <c r="Q25" s="145"/>
      <c r="R25" s="145"/>
      <c r="S25" s="145"/>
      <c r="T25" s="146"/>
    </row>
    <row r="26" spans="1:20" ht="12.75" customHeight="1">
      <c r="A26" s="25"/>
      <c r="B26" s="154"/>
      <c r="C26" s="154"/>
      <c r="D26" s="154"/>
      <c r="E26" s="154"/>
      <c r="F26" s="154"/>
      <c r="G26" s="154"/>
      <c r="H26" s="154"/>
      <c r="I26" s="154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154"/>
      <c r="C27" s="154"/>
      <c r="D27" s="154"/>
      <c r="E27" s="154"/>
      <c r="F27" s="154"/>
      <c r="G27" s="154"/>
      <c r="H27" s="154"/>
      <c r="I27" s="154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154"/>
      <c r="C28" s="154"/>
      <c r="D28" s="154"/>
      <c r="E28" s="154"/>
      <c r="F28" s="154"/>
      <c r="G28" s="154"/>
      <c r="H28" s="154"/>
      <c r="I28" s="154"/>
      <c r="J28" s="26"/>
      <c r="K28" s="26"/>
      <c r="L28" s="26"/>
      <c r="M28" s="6" t="s">
        <v>19</v>
      </c>
      <c r="N28" s="29"/>
      <c r="O28" s="145"/>
      <c r="P28" s="145"/>
      <c r="Q28" s="145"/>
      <c r="R28" s="145"/>
      <c r="S28" s="145"/>
      <c r="T28" s="146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147" t="s">
        <v>30</v>
      </c>
      <c r="Q29" s="148"/>
      <c r="R29" s="148"/>
      <c r="S29" s="148"/>
      <c r="T29" s="149"/>
    </row>
    <row r="30" ht="30" customHeight="1" thickBot="1"/>
    <row r="31" spans="1:20" ht="12.75">
      <c r="A31" s="113" t="str">
        <f>A1</f>
        <v>BIGKKD
Spielbericht</v>
      </c>
      <c r="B31" s="114"/>
      <c r="C31" s="114"/>
      <c r="D31" s="114"/>
      <c r="E31" s="114"/>
      <c r="F31" s="14"/>
      <c r="G31" s="97" t="s">
        <v>1</v>
      </c>
      <c r="H31" s="161" t="str">
        <f>IF(H1="","",H1)</f>
        <v>Bezirksliga</v>
      </c>
      <c r="I31" s="161"/>
      <c r="J31" s="161"/>
      <c r="K31" s="161"/>
      <c r="L31" s="161"/>
      <c r="M31" s="161"/>
      <c r="N31" s="161"/>
      <c r="O31" s="161"/>
      <c r="P31" s="161"/>
      <c r="Q31" s="14"/>
      <c r="R31" s="97" t="s">
        <v>2</v>
      </c>
      <c r="S31" s="150">
        <f>IF(S1="","",S1)</f>
        <v>223</v>
      </c>
      <c r="T31" s="151"/>
    </row>
    <row r="32" spans="1:20" ht="16.5">
      <c r="A32" s="115"/>
      <c r="B32" s="116"/>
      <c r="C32" s="116"/>
      <c r="D32" s="116"/>
      <c r="E32" s="116"/>
      <c r="F32" s="15"/>
      <c r="G32" s="132"/>
      <c r="H32" s="134"/>
      <c r="I32" s="134"/>
      <c r="J32" s="134"/>
      <c r="K32" s="134"/>
      <c r="L32" s="134"/>
      <c r="M32" s="134"/>
      <c r="N32" s="134"/>
      <c r="O32" s="134"/>
      <c r="P32" s="134"/>
      <c r="Q32" s="17"/>
      <c r="R32" s="132"/>
      <c r="S32" s="152"/>
      <c r="T32" s="153"/>
    </row>
    <row r="33" spans="1:20" ht="12.75" customHeight="1">
      <c r="A33" s="115"/>
      <c r="B33" s="116"/>
      <c r="C33" s="116"/>
      <c r="D33" s="116"/>
      <c r="E33" s="116"/>
      <c r="F33" s="16"/>
      <c r="G33" s="132" t="s">
        <v>3</v>
      </c>
      <c r="H33" s="133" t="str">
        <f>IF(H3="","",H3)</f>
        <v>Dreiband</v>
      </c>
      <c r="I33" s="133"/>
      <c r="J33" s="133"/>
      <c r="K33" s="133"/>
      <c r="L33" s="133"/>
      <c r="M33" s="133"/>
      <c r="N33" s="133"/>
      <c r="O33" s="133"/>
      <c r="P33" s="133"/>
      <c r="Q33" s="18"/>
      <c r="R33" s="132" t="s">
        <v>5</v>
      </c>
      <c r="S33" s="141">
        <f>IF(S3="","",S3)</f>
        <v>40925</v>
      </c>
      <c r="T33" s="142"/>
    </row>
    <row r="34" spans="1:20" ht="16.5">
      <c r="A34" s="115"/>
      <c r="B34" s="116"/>
      <c r="C34" s="116"/>
      <c r="D34" s="116"/>
      <c r="E34" s="116"/>
      <c r="F34" s="15"/>
      <c r="G34" s="132"/>
      <c r="H34" s="134"/>
      <c r="I34" s="134"/>
      <c r="J34" s="134"/>
      <c r="K34" s="134"/>
      <c r="L34" s="134"/>
      <c r="M34" s="134"/>
      <c r="N34" s="134"/>
      <c r="O34" s="134"/>
      <c r="P34" s="134"/>
      <c r="Q34" s="17"/>
      <c r="R34" s="132"/>
      <c r="S34" s="143"/>
      <c r="T34" s="144"/>
    </row>
    <row r="35" spans="1:20" ht="4.5" customHeight="1" thickBot="1">
      <c r="A35" s="115"/>
      <c r="B35" s="116"/>
      <c r="C35" s="116"/>
      <c r="D35" s="116"/>
      <c r="E35" s="1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17" t="s">
        <v>25</v>
      </c>
      <c r="J36" s="118"/>
      <c r="K36" s="118"/>
      <c r="L36" s="119"/>
      <c r="M36" s="97" t="s">
        <v>7</v>
      </c>
      <c r="N36" s="97"/>
      <c r="O36" s="97"/>
      <c r="P36" s="97"/>
      <c r="Q36" s="97"/>
      <c r="R36" s="97"/>
      <c r="S36" s="97"/>
      <c r="T36" s="98"/>
    </row>
    <row r="37" spans="1:20" ht="12.75" customHeight="1">
      <c r="A37" s="157" t="str">
        <f>IF(A7="","",A7)</f>
        <v>BC Hilden 1</v>
      </c>
      <c r="B37" s="158"/>
      <c r="C37" s="158"/>
      <c r="D37" s="158"/>
      <c r="E37" s="158"/>
      <c r="F37" s="158"/>
      <c r="G37" s="158"/>
      <c r="H37" s="158"/>
      <c r="I37" s="120">
        <f>IF(J51="","",IF(J51&lt;=3,0,IF(J51=4,1,IF(J51&gt;=5,2))))</f>
        <v>0</v>
      </c>
      <c r="J37" s="122" t="s">
        <v>0</v>
      </c>
      <c r="K37" s="124">
        <f>IF(L51="","",IF(L51&lt;=3,0,IF(L51=4,1,IF(L51&gt;=5,2))))</f>
        <v>2</v>
      </c>
      <c r="L37" s="125"/>
      <c r="M37" s="124" t="str">
        <f>IF(M7="","",M7)</f>
        <v>BF Lobberich 1</v>
      </c>
      <c r="N37" s="124"/>
      <c r="O37" s="124"/>
      <c r="P37" s="124"/>
      <c r="Q37" s="124"/>
      <c r="R37" s="124"/>
      <c r="S37" s="124"/>
      <c r="T37" s="162"/>
    </row>
    <row r="38" spans="1:20" ht="13.5" customHeight="1" thickBot="1">
      <c r="A38" s="159"/>
      <c r="B38" s="160"/>
      <c r="C38" s="160"/>
      <c r="D38" s="160"/>
      <c r="E38" s="160"/>
      <c r="F38" s="160"/>
      <c r="G38" s="160"/>
      <c r="H38" s="160"/>
      <c r="I38" s="121"/>
      <c r="J38" s="123"/>
      <c r="K38" s="126"/>
      <c r="L38" s="127"/>
      <c r="M38" s="126"/>
      <c r="N38" s="126"/>
      <c r="O38" s="126"/>
      <c r="P38" s="126"/>
      <c r="Q38" s="126"/>
      <c r="R38" s="126"/>
      <c r="S38" s="126"/>
      <c r="T38" s="163"/>
    </row>
    <row r="39" spans="1:20" ht="13.5" customHeight="1">
      <c r="A39" s="23"/>
      <c r="B39" s="60" t="s">
        <v>13</v>
      </c>
      <c r="C39" s="60"/>
      <c r="D39" s="61"/>
      <c r="E39" s="51" t="s">
        <v>8</v>
      </c>
      <c r="F39" s="66"/>
      <c r="G39" s="44" t="s">
        <v>21</v>
      </c>
      <c r="H39" s="44" t="s">
        <v>20</v>
      </c>
      <c r="I39" s="67" t="s">
        <v>14</v>
      </c>
      <c r="J39" s="155" t="s">
        <v>9</v>
      </c>
      <c r="K39" s="106"/>
      <c r="L39" s="156"/>
      <c r="M39" s="60" t="s">
        <v>13</v>
      </c>
      <c r="N39" s="60"/>
      <c r="O39" s="61"/>
      <c r="P39" s="106" t="s">
        <v>8</v>
      </c>
      <c r="Q39" s="107"/>
      <c r="R39" s="104" t="s">
        <v>21</v>
      </c>
      <c r="S39" s="104" t="s">
        <v>20</v>
      </c>
      <c r="T39" s="109" t="s">
        <v>14</v>
      </c>
    </row>
    <row r="40" spans="1:20" ht="13.5" customHeight="1" thickBot="1">
      <c r="A40" s="24"/>
      <c r="B40" s="62" t="s">
        <v>22</v>
      </c>
      <c r="C40" s="62"/>
      <c r="D40" s="63"/>
      <c r="E40" s="51"/>
      <c r="F40" s="66"/>
      <c r="G40" s="44"/>
      <c r="H40" s="44"/>
      <c r="I40" s="67"/>
      <c r="J40" s="50"/>
      <c r="K40" s="51"/>
      <c r="L40" s="52"/>
      <c r="M40" s="62" t="s">
        <v>22</v>
      </c>
      <c r="N40" s="62"/>
      <c r="O40" s="63"/>
      <c r="P40" s="54"/>
      <c r="Q40" s="108"/>
      <c r="R40" s="105"/>
      <c r="S40" s="105"/>
      <c r="T40" s="110"/>
    </row>
    <row r="41" spans="1:20" ht="27" customHeight="1" thickBot="1">
      <c r="A41" s="93" t="s">
        <v>15</v>
      </c>
      <c r="B41" s="171" t="str">
        <f aca="true" t="shared" si="0" ref="B41:B50">IF(B11="","",B11)</f>
        <v>Colajanni</v>
      </c>
      <c r="C41" s="172"/>
      <c r="D41" s="173"/>
      <c r="E41" s="168">
        <f>IF(E11="","",E11)</f>
        <v>18</v>
      </c>
      <c r="F41" s="168"/>
      <c r="G41" s="169">
        <f>IF(G11="","",G11)</f>
        <v>28</v>
      </c>
      <c r="H41" s="42">
        <f>IF(G41="","",TRUNC(E41/G41,3))</f>
        <v>0.642</v>
      </c>
      <c r="I41" s="169">
        <f>IF(I11="","",I11)</f>
        <v>3</v>
      </c>
      <c r="J41" s="45">
        <f>IF(J11="","",IF(J11&gt;=0,J11))</f>
        <v>0</v>
      </c>
      <c r="K41" s="58" t="s">
        <v>0</v>
      </c>
      <c r="L41" s="56">
        <f>IF(L11="","",IF(L11&gt;=0,L11))</f>
        <v>2</v>
      </c>
      <c r="M41" s="172" t="str">
        <f aca="true" t="shared" si="1" ref="M41:M50">IF(M11="","",M11)</f>
        <v>Löwe</v>
      </c>
      <c r="N41" s="172"/>
      <c r="O41" s="173"/>
      <c r="P41" s="168">
        <f>IF(P11="","",P11)</f>
        <v>40</v>
      </c>
      <c r="Q41" s="168"/>
      <c r="R41" s="95">
        <f>IF(G41="","",SUM(G41))</f>
        <v>28</v>
      </c>
      <c r="S41" s="103">
        <f>IF(R41="","",TRUNC(P41/R41,3))</f>
        <v>1.428</v>
      </c>
      <c r="T41" s="164">
        <f>IF(T11="","",T11)</f>
        <v>4</v>
      </c>
    </row>
    <row r="42" spans="1:20" ht="27" customHeight="1" thickBot="1">
      <c r="A42" s="94"/>
      <c r="B42" s="170" t="str">
        <f t="shared" si="0"/>
        <v>Felice</v>
      </c>
      <c r="C42" s="166"/>
      <c r="D42" s="167"/>
      <c r="E42" s="40">
        <v>1</v>
      </c>
      <c r="F42" s="35"/>
      <c r="G42" s="96"/>
      <c r="H42" s="43"/>
      <c r="I42" s="96"/>
      <c r="J42" s="46"/>
      <c r="K42" s="59"/>
      <c r="L42" s="57"/>
      <c r="M42" s="166" t="str">
        <f t="shared" si="1"/>
        <v>Roland</v>
      </c>
      <c r="N42" s="166"/>
      <c r="O42" s="167"/>
      <c r="P42" s="40">
        <v>1</v>
      </c>
      <c r="Q42" s="35"/>
      <c r="R42" s="96"/>
      <c r="S42" s="43"/>
      <c r="T42" s="165"/>
    </row>
    <row r="43" spans="1:20" ht="27" customHeight="1" thickBot="1">
      <c r="A43" s="93" t="s">
        <v>16</v>
      </c>
      <c r="B43" s="171" t="str">
        <f t="shared" si="0"/>
        <v>Peters</v>
      </c>
      <c r="C43" s="172"/>
      <c r="D43" s="173"/>
      <c r="E43" s="168">
        <f>IF(E13="","",E13)</f>
        <v>23</v>
      </c>
      <c r="F43" s="168"/>
      <c r="G43" s="169">
        <f>IF(G13="","",G13)</f>
        <v>40</v>
      </c>
      <c r="H43" s="42">
        <f>IF(G43="","",TRUNC(E43/G43,3))</f>
        <v>0.575</v>
      </c>
      <c r="I43" s="169">
        <f>IF(I13="","",I13)</f>
        <v>3</v>
      </c>
      <c r="J43" s="45">
        <f>IF(J13="","",IF(J13&gt;=0,J13))</f>
        <v>0</v>
      </c>
      <c r="K43" s="58" t="s">
        <v>0</v>
      </c>
      <c r="L43" s="56">
        <f>IF(L13="","",IF(L13&gt;=0,L13))</f>
        <v>2</v>
      </c>
      <c r="M43" s="172" t="str">
        <f t="shared" si="1"/>
        <v>Siebes</v>
      </c>
      <c r="N43" s="172"/>
      <c r="O43" s="173"/>
      <c r="P43" s="168">
        <f>IF(P13="","",P13)</f>
        <v>30</v>
      </c>
      <c r="Q43" s="168"/>
      <c r="R43" s="95">
        <f>IF(G43="","",SUM(G43))</f>
        <v>40</v>
      </c>
      <c r="S43" s="42">
        <f>IF(R43="","",TRUNC(P43/R43,3))</f>
        <v>0.75</v>
      </c>
      <c r="T43" s="164">
        <f>IF(T13="","",T13)</f>
        <v>5</v>
      </c>
    </row>
    <row r="44" spans="1:20" ht="27" customHeight="1" thickBot="1">
      <c r="A44" s="94"/>
      <c r="B44" s="170" t="str">
        <f t="shared" si="0"/>
        <v>Heinz</v>
      </c>
      <c r="C44" s="166"/>
      <c r="D44" s="167"/>
      <c r="E44" s="40">
        <v>8</v>
      </c>
      <c r="F44" s="35"/>
      <c r="G44" s="96"/>
      <c r="H44" s="43"/>
      <c r="I44" s="96"/>
      <c r="J44" s="46"/>
      <c r="K44" s="59"/>
      <c r="L44" s="57"/>
      <c r="M44" s="166" t="str">
        <f t="shared" si="1"/>
        <v>Fred</v>
      </c>
      <c r="N44" s="166"/>
      <c r="O44" s="167"/>
      <c r="P44" s="40">
        <v>8</v>
      </c>
      <c r="Q44" s="35"/>
      <c r="R44" s="96"/>
      <c r="S44" s="43"/>
      <c r="T44" s="165"/>
    </row>
    <row r="45" spans="1:20" ht="27" customHeight="1" thickBot="1">
      <c r="A45" s="93" t="s">
        <v>17</v>
      </c>
      <c r="B45" s="171" t="str">
        <f t="shared" si="0"/>
        <v>Wallitzer</v>
      </c>
      <c r="C45" s="172"/>
      <c r="D45" s="173"/>
      <c r="E45" s="168">
        <f>IF(E15="","",E15)</f>
        <v>10</v>
      </c>
      <c r="F45" s="168"/>
      <c r="G45" s="169">
        <f>IF(G15="","",G15)</f>
        <v>28</v>
      </c>
      <c r="H45" s="42">
        <f>IF(G45="","",TRUNC(E45/G45,3))</f>
        <v>0.357</v>
      </c>
      <c r="I45" s="169">
        <f>IF(I15="","",I15)</f>
        <v>2</v>
      </c>
      <c r="J45" s="45">
        <f>IF(J15="","",IF(J15&gt;=0,J15))</f>
        <v>0</v>
      </c>
      <c r="K45" s="58" t="s">
        <v>0</v>
      </c>
      <c r="L45" s="56">
        <f>IF(L15="","",IF(L15&gt;=0,L15))</f>
        <v>2</v>
      </c>
      <c r="M45" s="172" t="str">
        <f t="shared" si="1"/>
        <v>Löwe</v>
      </c>
      <c r="N45" s="172"/>
      <c r="O45" s="173"/>
      <c r="P45" s="168">
        <f>IF(P15="","",P15)</f>
        <v>30</v>
      </c>
      <c r="Q45" s="168"/>
      <c r="R45" s="95">
        <f>IF(G45="","",SUM(G45))</f>
        <v>28</v>
      </c>
      <c r="S45" s="42">
        <f>IF(R45="","",TRUNC(P45/R45,3))</f>
        <v>1.071</v>
      </c>
      <c r="T45" s="164">
        <f>IF(T15="","",T15)</f>
        <v>4</v>
      </c>
    </row>
    <row r="46" spans="1:20" ht="27" customHeight="1" thickBot="1">
      <c r="A46" s="94"/>
      <c r="B46" s="170" t="str">
        <f t="shared" si="0"/>
        <v>Jörg</v>
      </c>
      <c r="C46" s="166"/>
      <c r="D46" s="167"/>
      <c r="E46" s="40">
        <v>2</v>
      </c>
      <c r="F46" s="35"/>
      <c r="G46" s="96"/>
      <c r="H46" s="43"/>
      <c r="I46" s="96"/>
      <c r="J46" s="46"/>
      <c r="K46" s="59"/>
      <c r="L46" s="57"/>
      <c r="M46" s="166" t="str">
        <f t="shared" si="1"/>
        <v>Tom</v>
      </c>
      <c r="N46" s="166"/>
      <c r="O46" s="167"/>
      <c r="P46" s="40">
        <v>2</v>
      </c>
      <c r="Q46" s="35"/>
      <c r="R46" s="96"/>
      <c r="S46" s="43"/>
      <c r="T46" s="165"/>
    </row>
    <row r="47" spans="1:20" ht="27" customHeight="1" thickBot="1">
      <c r="A47" s="93" t="s">
        <v>4</v>
      </c>
      <c r="B47" s="171" t="str">
        <f t="shared" si="0"/>
        <v>Ott (E)</v>
      </c>
      <c r="C47" s="172"/>
      <c r="D47" s="173"/>
      <c r="E47" s="168">
        <f>IF(E17="","",E17)</f>
        <v>21</v>
      </c>
      <c r="F47" s="168"/>
      <c r="G47" s="169">
        <f>IF(G17="","",G17)</f>
        <v>40</v>
      </c>
      <c r="H47" s="42">
        <f>IF(G47="","",TRUNC(E47/G47,3))</f>
        <v>0.525</v>
      </c>
      <c r="I47" s="169">
        <f>IF(I17="","",I17)</f>
        <v>4</v>
      </c>
      <c r="J47" s="45">
        <f>IF(J17="","",IF(J17&gt;=0,J17))</f>
        <v>0</v>
      </c>
      <c r="K47" s="58" t="s">
        <v>0</v>
      </c>
      <c r="L47" s="56">
        <f>IF(L17="","",IF(L17&gt;=0,L17))</f>
        <v>2</v>
      </c>
      <c r="M47" s="172" t="str">
        <f t="shared" si="1"/>
        <v>Bahr (E)</v>
      </c>
      <c r="N47" s="172"/>
      <c r="O47" s="173"/>
      <c r="P47" s="168">
        <f>IF(P17="","",P17)</f>
        <v>22</v>
      </c>
      <c r="Q47" s="168"/>
      <c r="R47" s="95">
        <f>IF(G47="","",SUM(G47))</f>
        <v>40</v>
      </c>
      <c r="S47" s="42">
        <f>IF(R47="","",TRUNC(P47/R47,3))</f>
        <v>0.55</v>
      </c>
      <c r="T47" s="164">
        <f>IF(T17="","",T17)</f>
        <v>3</v>
      </c>
    </row>
    <row r="48" spans="1:20" ht="27" customHeight="1" thickBot="1">
      <c r="A48" s="94"/>
      <c r="B48" s="170" t="str">
        <f t="shared" si="0"/>
        <v>Hoang</v>
      </c>
      <c r="C48" s="166"/>
      <c r="D48" s="167"/>
      <c r="E48" s="40">
        <v>40</v>
      </c>
      <c r="F48" s="35"/>
      <c r="G48" s="96"/>
      <c r="H48" s="43"/>
      <c r="I48" s="96"/>
      <c r="J48" s="46"/>
      <c r="K48" s="59"/>
      <c r="L48" s="57"/>
      <c r="M48" s="166" t="str">
        <f t="shared" si="1"/>
        <v>Friedhelm</v>
      </c>
      <c r="N48" s="166"/>
      <c r="O48" s="167"/>
      <c r="P48" s="40">
        <v>40</v>
      </c>
      <c r="Q48" s="35"/>
      <c r="R48" s="96"/>
      <c r="S48" s="43"/>
      <c r="T48" s="165"/>
    </row>
    <row r="49" spans="1:20" ht="27" customHeight="1" thickBot="1">
      <c r="A49" s="87"/>
      <c r="B49" s="171">
        <f t="shared" si="0"/>
      </c>
      <c r="C49" s="172"/>
      <c r="D49" s="173"/>
      <c r="E49" s="168">
        <f>IF(E19="","",E19)</f>
      </c>
      <c r="F49" s="168"/>
      <c r="G49" s="169">
        <f>IF(G19="","",G19)</f>
      </c>
      <c r="H49" s="42">
        <f>IF(G49="","",TRUNC(E49/G49,3))</f>
      </c>
      <c r="I49" s="169">
        <f>IF(I19="","",I19)</f>
      </c>
      <c r="J49" s="90">
        <f>IF(P49="","",IF(E49&gt;P49,2,IF(E49=P49,1,IF(E49&lt;P49,0))))</f>
      </c>
      <c r="K49" s="91" t="s">
        <v>0</v>
      </c>
      <c r="L49" s="92">
        <f>IF(P49="","",IF(J49=2,0,IF(J49=1,1,IF(J49=0,2))))</f>
      </c>
      <c r="M49" s="172">
        <f t="shared" si="1"/>
      </c>
      <c r="N49" s="172"/>
      <c r="O49" s="173"/>
      <c r="P49" s="168">
        <f>IF(P19="","",P19)</f>
      </c>
      <c r="Q49" s="168"/>
      <c r="R49" s="95">
        <f>IF(G49="","",SUM(G49))</f>
      </c>
      <c r="S49" s="42">
        <f>IF(R49="","",TRUNC(P49/R49,3))</f>
      </c>
      <c r="T49" s="164">
        <f>IF(T19="","",T19)</f>
      </c>
    </row>
    <row r="50" spans="1:20" ht="27" customHeight="1" thickBot="1">
      <c r="A50" s="88"/>
      <c r="B50" s="174">
        <f t="shared" si="0"/>
      </c>
      <c r="C50" s="175"/>
      <c r="D50" s="176"/>
      <c r="E50" s="36"/>
      <c r="F50" s="37"/>
      <c r="G50" s="96"/>
      <c r="H50" s="43"/>
      <c r="I50" s="96"/>
      <c r="J50" s="46"/>
      <c r="K50" s="59"/>
      <c r="L50" s="57"/>
      <c r="M50" s="175">
        <f t="shared" si="1"/>
      </c>
      <c r="N50" s="175"/>
      <c r="O50" s="176"/>
      <c r="P50" s="36"/>
      <c r="Q50" s="37"/>
      <c r="R50" s="96"/>
      <c r="S50" s="43"/>
      <c r="T50" s="165"/>
    </row>
    <row r="51" spans="1:20" ht="27" customHeight="1" thickBot="1">
      <c r="A51" s="86" t="s">
        <v>10</v>
      </c>
      <c r="B51" s="74"/>
      <c r="C51" s="74"/>
      <c r="D51" s="75"/>
      <c r="E51" s="76">
        <f>IF(E21="","",E21)</f>
        <v>72</v>
      </c>
      <c r="F51" s="77"/>
      <c r="G51" s="38">
        <f>IF(G21="","",G21)</f>
        <v>136</v>
      </c>
      <c r="H51" s="72">
        <f>IF(E51="","",TRUNC(E51/G51,3))</f>
        <v>0.529</v>
      </c>
      <c r="I51" s="73"/>
      <c r="J51" s="33">
        <f>IF(J41="","",SUM(J41:J49))</f>
        <v>0</v>
      </c>
      <c r="K51" s="39" t="s">
        <v>0</v>
      </c>
      <c r="L51" s="34">
        <f>IF(L41="","",SUM(L41:L49))</f>
        <v>8</v>
      </c>
      <c r="M51" s="74" t="s">
        <v>10</v>
      </c>
      <c r="N51" s="74"/>
      <c r="O51" s="75"/>
      <c r="P51" s="76">
        <f>IF(P21="","",P21)</f>
        <v>122</v>
      </c>
      <c r="Q51" s="77"/>
      <c r="R51" s="38">
        <f>IF(R21="","",R21)</f>
        <v>136</v>
      </c>
      <c r="S51" s="72">
        <f>IF(P51="","",TRUNC(P51/R51,3))</f>
        <v>0.897</v>
      </c>
      <c r="T51" s="73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177">
        <f>IF(B25="","",(B25))</f>
      </c>
      <c r="C55" s="177"/>
      <c r="D55" s="177"/>
      <c r="E55" s="177"/>
      <c r="F55" s="177"/>
      <c r="G55" s="177"/>
      <c r="H55" s="177"/>
      <c r="I55" s="177"/>
      <c r="J55" s="26"/>
      <c r="K55" s="26"/>
      <c r="L55" s="26"/>
      <c r="M55" s="6" t="s">
        <v>18</v>
      </c>
      <c r="N55" s="29"/>
      <c r="O55" s="181">
        <f>IF(O25="","",(O25))</f>
      </c>
      <c r="P55" s="181"/>
      <c r="Q55" s="181"/>
      <c r="R55" s="181"/>
      <c r="S55" s="181"/>
      <c r="T55" s="182"/>
    </row>
    <row r="56" spans="1:20" ht="12.75" customHeight="1">
      <c r="A56" s="25"/>
      <c r="B56" s="177">
        <f>IF(B26="","",(B26))</f>
      </c>
      <c r="C56" s="177"/>
      <c r="D56" s="177"/>
      <c r="E56" s="177"/>
      <c r="F56" s="177"/>
      <c r="G56" s="177"/>
      <c r="H56" s="177"/>
      <c r="I56" s="177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177">
        <f>IF(B27="","",(B27))</f>
      </c>
      <c r="C57" s="177"/>
      <c r="D57" s="177"/>
      <c r="E57" s="177"/>
      <c r="F57" s="177"/>
      <c r="G57" s="177"/>
      <c r="H57" s="177"/>
      <c r="I57" s="177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177">
        <f>IF(B28="","",(B28))</f>
      </c>
      <c r="C58" s="177"/>
      <c r="D58" s="177"/>
      <c r="E58" s="177"/>
      <c r="F58" s="177"/>
      <c r="G58" s="177"/>
      <c r="H58" s="177"/>
      <c r="I58" s="177"/>
      <c r="J58" s="26"/>
      <c r="K58" s="26"/>
      <c r="L58" s="26"/>
      <c r="M58" s="6" t="s">
        <v>19</v>
      </c>
      <c r="N58" s="29"/>
      <c r="O58" s="181"/>
      <c r="P58" s="181"/>
      <c r="Q58" s="181"/>
      <c r="R58" s="181"/>
      <c r="S58" s="181"/>
      <c r="T58" s="182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147" t="s">
        <v>29</v>
      </c>
      <c r="Q59" s="148"/>
      <c r="R59" s="148"/>
      <c r="S59" s="148"/>
      <c r="T59" s="149"/>
    </row>
    <row r="68" ht="13.5" thickBot="1"/>
    <row r="69" spans="2:19" ht="21" thickBot="1">
      <c r="B69" s="178" t="s">
        <v>28</v>
      </c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80"/>
    </row>
    <row r="71" ht="13.5" thickBot="1"/>
    <row r="72" spans="2:6" ht="21" thickBot="1">
      <c r="B72" s="171" t="s">
        <v>26</v>
      </c>
      <c r="C72" s="172"/>
      <c r="D72" s="173"/>
      <c r="F72" s="41"/>
    </row>
    <row r="73" spans="2:6" ht="21" thickBot="1">
      <c r="B73" s="174" t="s">
        <v>27</v>
      </c>
      <c r="C73" s="175"/>
      <c r="D73" s="176"/>
      <c r="F73" s="41"/>
    </row>
  </sheetData>
  <sheetProtection password="E86C" sheet="1" selectLockedCells="1"/>
  <mergeCells count="247">
    <mergeCell ref="T45:T46"/>
    <mergeCell ref="M49:O49"/>
    <mergeCell ref="P49:Q49"/>
    <mergeCell ref="R49:R50"/>
    <mergeCell ref="S49:S50"/>
    <mergeCell ref="T47:T48"/>
    <mergeCell ref="M45:O45"/>
    <mergeCell ref="R47:R48"/>
    <mergeCell ref="S47:S48"/>
    <mergeCell ref="M48:O48"/>
    <mergeCell ref="B73:D73"/>
    <mergeCell ref="B69:S69"/>
    <mergeCell ref="M51:O51"/>
    <mergeCell ref="P51:Q51"/>
    <mergeCell ref="O55:T55"/>
    <mergeCell ref="O58:T58"/>
    <mergeCell ref="P59:T59"/>
    <mergeCell ref="H51:I51"/>
    <mergeCell ref="B72:D72"/>
    <mergeCell ref="B58:I58"/>
    <mergeCell ref="S45:S46"/>
    <mergeCell ref="B57:I57"/>
    <mergeCell ref="H49:H50"/>
    <mergeCell ref="I49:I50"/>
    <mergeCell ref="B55:I55"/>
    <mergeCell ref="B56:I56"/>
    <mergeCell ref="A51:D51"/>
    <mergeCell ref="E51:F51"/>
    <mergeCell ref="B46:D46"/>
    <mergeCell ref="L45:L46"/>
    <mergeCell ref="I45:I46"/>
    <mergeCell ref="P45:Q45"/>
    <mergeCell ref="R45:R46"/>
    <mergeCell ref="M46:O46"/>
    <mergeCell ref="J49:J50"/>
    <mergeCell ref="P47:Q47"/>
    <mergeCell ref="B45:D45"/>
    <mergeCell ref="A45:A46"/>
    <mergeCell ref="E45:F45"/>
    <mergeCell ref="G45:G46"/>
    <mergeCell ref="G47:G48"/>
    <mergeCell ref="H47:H48"/>
    <mergeCell ref="H45:H46"/>
    <mergeCell ref="B48:D48"/>
    <mergeCell ref="T49:T50"/>
    <mergeCell ref="B50:D50"/>
    <mergeCell ref="I47:I48"/>
    <mergeCell ref="K47:K48"/>
    <mergeCell ref="M47:O47"/>
    <mergeCell ref="L47:L48"/>
    <mergeCell ref="J47:J48"/>
    <mergeCell ref="K49:K50"/>
    <mergeCell ref="L49:L50"/>
    <mergeCell ref="M50:O50"/>
    <mergeCell ref="J45:J46"/>
    <mergeCell ref="K45:K46"/>
    <mergeCell ref="E47:F47"/>
    <mergeCell ref="A47:A48"/>
    <mergeCell ref="B47:D47"/>
    <mergeCell ref="S51:T51"/>
    <mergeCell ref="A49:A50"/>
    <mergeCell ref="B49:D49"/>
    <mergeCell ref="E49:F49"/>
    <mergeCell ref="G49:G50"/>
    <mergeCell ref="R41:R42"/>
    <mergeCell ref="M41:O41"/>
    <mergeCell ref="M44:O44"/>
    <mergeCell ref="L43:L44"/>
    <mergeCell ref="M43:O43"/>
    <mergeCell ref="J43:J44"/>
    <mergeCell ref="K43:K44"/>
    <mergeCell ref="S43:S44"/>
    <mergeCell ref="T43:T44"/>
    <mergeCell ref="P43:Q43"/>
    <mergeCell ref="R43:R44"/>
    <mergeCell ref="H43:H44"/>
    <mergeCell ref="I43:I44"/>
    <mergeCell ref="A41:A42"/>
    <mergeCell ref="B41:D41"/>
    <mergeCell ref="A43:A44"/>
    <mergeCell ref="B43:D43"/>
    <mergeCell ref="B42:D42"/>
    <mergeCell ref="E43:F43"/>
    <mergeCell ref="E41:F41"/>
    <mergeCell ref="G43:G44"/>
    <mergeCell ref="B44:D44"/>
    <mergeCell ref="J41:J42"/>
    <mergeCell ref="K41:K42"/>
    <mergeCell ref="I41:I42"/>
    <mergeCell ref="H41:H42"/>
    <mergeCell ref="G41:G42"/>
    <mergeCell ref="M42:O42"/>
    <mergeCell ref="P41:Q41"/>
    <mergeCell ref="T39:T40"/>
    <mergeCell ref="B40:D40"/>
    <mergeCell ref="M40:O40"/>
    <mergeCell ref="B39:D39"/>
    <mergeCell ref="E39:F40"/>
    <mergeCell ref="G39:G40"/>
    <mergeCell ref="P39:Q40"/>
    <mergeCell ref="R39:R40"/>
    <mergeCell ref="M39:O39"/>
    <mergeCell ref="I39:I40"/>
    <mergeCell ref="S41:S42"/>
    <mergeCell ref="I36:L36"/>
    <mergeCell ref="M36:T36"/>
    <mergeCell ref="M37:T38"/>
    <mergeCell ref="L41:L42"/>
    <mergeCell ref="S39:S40"/>
    <mergeCell ref="T41:T42"/>
    <mergeCell ref="I37:I38"/>
    <mergeCell ref="A11:A12"/>
    <mergeCell ref="A31:E35"/>
    <mergeCell ref="G31:G32"/>
    <mergeCell ref="H31:P32"/>
    <mergeCell ref="J11:J12"/>
    <mergeCell ref="K11:K12"/>
    <mergeCell ref="L11:L12"/>
    <mergeCell ref="M11:O11"/>
    <mergeCell ref="B25:I25"/>
    <mergeCell ref="B26:I26"/>
    <mergeCell ref="J39:L40"/>
    <mergeCell ref="B27:I27"/>
    <mergeCell ref="B28:I28"/>
    <mergeCell ref="G33:G34"/>
    <mergeCell ref="A37:H38"/>
    <mergeCell ref="H39:H40"/>
    <mergeCell ref="J37:J38"/>
    <mergeCell ref="K37:L38"/>
    <mergeCell ref="R33:R34"/>
    <mergeCell ref="S33:T34"/>
    <mergeCell ref="O28:T28"/>
    <mergeCell ref="S13:S14"/>
    <mergeCell ref="O25:T25"/>
    <mergeCell ref="P29:T29"/>
    <mergeCell ref="R31:R32"/>
    <mergeCell ref="S31:T32"/>
    <mergeCell ref="T13:T14"/>
    <mergeCell ref="R13:R14"/>
    <mergeCell ref="G11:G12"/>
    <mergeCell ref="H11:H12"/>
    <mergeCell ref="M16:O16"/>
    <mergeCell ref="H33:P34"/>
    <mergeCell ref="H13:H14"/>
    <mergeCell ref="M18:O18"/>
    <mergeCell ref="M14:O14"/>
    <mergeCell ref="M13:O13"/>
    <mergeCell ref="I15:I16"/>
    <mergeCell ref="J15:J16"/>
    <mergeCell ref="S1:T2"/>
    <mergeCell ref="G3:G4"/>
    <mergeCell ref="H3:P4"/>
    <mergeCell ref="R3:R4"/>
    <mergeCell ref="S3:T4"/>
    <mergeCell ref="G1:G2"/>
    <mergeCell ref="H1:P2"/>
    <mergeCell ref="R1:R2"/>
    <mergeCell ref="A7:H8"/>
    <mergeCell ref="A1:E5"/>
    <mergeCell ref="I6:L6"/>
    <mergeCell ref="I7:I8"/>
    <mergeCell ref="J7:J8"/>
    <mergeCell ref="K7:L8"/>
    <mergeCell ref="M6:T6"/>
    <mergeCell ref="M7:T8"/>
    <mergeCell ref="S11:S12"/>
    <mergeCell ref="T11:T12"/>
    <mergeCell ref="R11:R12"/>
    <mergeCell ref="S9:S10"/>
    <mergeCell ref="P11:Q11"/>
    <mergeCell ref="R9:R10"/>
    <mergeCell ref="P9:Q10"/>
    <mergeCell ref="T9:T10"/>
    <mergeCell ref="B12:D12"/>
    <mergeCell ref="P13:Q13"/>
    <mergeCell ref="J13:J14"/>
    <mergeCell ref="K13:K14"/>
    <mergeCell ref="L13:L14"/>
    <mergeCell ref="M12:O12"/>
    <mergeCell ref="I11:I12"/>
    <mergeCell ref="B11:D11"/>
    <mergeCell ref="I13:I14"/>
    <mergeCell ref="E11:F11"/>
    <mergeCell ref="A13:A14"/>
    <mergeCell ref="B13:D13"/>
    <mergeCell ref="E13:F13"/>
    <mergeCell ref="G13:G14"/>
    <mergeCell ref="B14:D14"/>
    <mergeCell ref="A15:A16"/>
    <mergeCell ref="B15:D15"/>
    <mergeCell ref="E15:F15"/>
    <mergeCell ref="G15:G16"/>
    <mergeCell ref="B16:D16"/>
    <mergeCell ref="K15:K16"/>
    <mergeCell ref="H15:H16"/>
    <mergeCell ref="S19:S20"/>
    <mergeCell ref="T19:T20"/>
    <mergeCell ref="R15:R16"/>
    <mergeCell ref="S15:S16"/>
    <mergeCell ref="T15:T16"/>
    <mergeCell ref="R17:R18"/>
    <mergeCell ref="R19:R20"/>
    <mergeCell ref="S17:S18"/>
    <mergeCell ref="H21:I21"/>
    <mergeCell ref="A19:A20"/>
    <mergeCell ref="B19:D19"/>
    <mergeCell ref="E19:F19"/>
    <mergeCell ref="G19:G20"/>
    <mergeCell ref="T17:T18"/>
    <mergeCell ref="J19:J20"/>
    <mergeCell ref="K19:K20"/>
    <mergeCell ref="L19:L20"/>
    <mergeCell ref="A17:A18"/>
    <mergeCell ref="B17:D17"/>
    <mergeCell ref="E17:F17"/>
    <mergeCell ref="G17:G18"/>
    <mergeCell ref="B18:D18"/>
    <mergeCell ref="A21:D21"/>
    <mergeCell ref="E21:F21"/>
    <mergeCell ref="B20:D20"/>
    <mergeCell ref="M15:O15"/>
    <mergeCell ref="P15:Q15"/>
    <mergeCell ref="S21:T21"/>
    <mergeCell ref="M21:O21"/>
    <mergeCell ref="P21:Q21"/>
    <mergeCell ref="P19:Q19"/>
    <mergeCell ref="M17:O17"/>
    <mergeCell ref="P17:Q17"/>
    <mergeCell ref="M20:O20"/>
    <mergeCell ref="M19:O19"/>
    <mergeCell ref="B9:D9"/>
    <mergeCell ref="B10:D10"/>
    <mergeCell ref="M9:O9"/>
    <mergeCell ref="M10:O10"/>
    <mergeCell ref="G9:G10"/>
    <mergeCell ref="E9:F10"/>
    <mergeCell ref="I9:I10"/>
    <mergeCell ref="H17:H18"/>
    <mergeCell ref="H9:H10"/>
    <mergeCell ref="J17:J18"/>
    <mergeCell ref="I19:I20"/>
    <mergeCell ref="I17:I18"/>
    <mergeCell ref="J9:L10"/>
    <mergeCell ref="L15:L16"/>
    <mergeCell ref="K17:K18"/>
    <mergeCell ref="L17:L18"/>
    <mergeCell ref="H19:H20"/>
  </mergeCells>
  <printOptions/>
  <pageMargins left="0.35433070866141736" right="0" top="0.1968503937007874" bottom="0.1968503937007874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Tom</cp:lastModifiedBy>
  <cp:lastPrinted>2011-10-25T19:36:57Z</cp:lastPrinted>
  <dcterms:created xsi:type="dcterms:W3CDTF">2007-05-06T21:17:12Z</dcterms:created>
  <dcterms:modified xsi:type="dcterms:W3CDTF">2012-01-25T16:29:35Z</dcterms:modified>
  <cp:category/>
  <cp:version/>
  <cp:contentType/>
  <cp:contentStatus/>
</cp:coreProperties>
</file>